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C:\Users\Iterpe-cplag\Downloads\"/>
    </mc:Choice>
  </mc:AlternateContent>
  <xr:revisionPtr revIDLastSave="0" documentId="13_ncr:1_{74523380-5542-48C3-8906-0BF0F4AC8AD6}" xr6:coauthVersionLast="47" xr6:coauthVersionMax="47" xr10:uidLastSave="{00000000-0000-0000-0000-000000000000}"/>
  <bookViews>
    <workbookView xWindow="-120" yWindow="-120" windowWidth="21840" windowHeight="13140" tabRatio="500" xr2:uid="{00000000-000D-0000-FFFF-FFFF00000000}"/>
  </bookViews>
  <sheets>
    <sheet name="2021-JAN"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l="1"/>
  <c r="H86" i="1"/>
  <c r="G86" i="1"/>
  <c r="D86" i="1"/>
  <c r="C86" i="1"/>
  <c r="H85" i="1"/>
  <c r="G85" i="1"/>
  <c r="D85" i="1"/>
  <c r="H84" i="1"/>
  <c r="G84" i="1"/>
  <c r="D84" i="1"/>
  <c r="C84" i="1"/>
  <c r="E84" i="1" s="1"/>
  <c r="I83" i="1"/>
  <c r="I87" i="1" s="1"/>
  <c r="H83" i="1"/>
  <c r="G83" i="1"/>
  <c r="D83" i="1"/>
  <c r="C83" i="1"/>
  <c r="H82" i="1"/>
  <c r="G82" i="1"/>
  <c r="D82" i="1"/>
  <c r="C82" i="1"/>
  <c r="E82" i="1" s="1"/>
  <c r="H81" i="1"/>
  <c r="H87" i="1" s="1"/>
  <c r="G81" i="1"/>
  <c r="D81" i="1"/>
  <c r="I46" i="1"/>
  <c r="H46" i="1"/>
  <c r="G46" i="1"/>
  <c r="D46" i="1"/>
  <c r="C46" i="1"/>
  <c r="I45" i="1"/>
  <c r="H45" i="1"/>
  <c r="G45" i="1"/>
  <c r="D45" i="1"/>
  <c r="C45" i="1"/>
  <c r="I44" i="1"/>
  <c r="H44" i="1"/>
  <c r="G44" i="1"/>
  <c r="D44" i="1"/>
  <c r="C44" i="1"/>
  <c r="I43" i="1"/>
  <c r="H43" i="1"/>
  <c r="G43" i="1"/>
  <c r="D43" i="1"/>
  <c r="C43" i="1"/>
  <c r="I42" i="1"/>
  <c r="H42" i="1"/>
  <c r="G42" i="1"/>
  <c r="D42" i="1"/>
  <c r="C42" i="1"/>
  <c r="E42" i="1" s="1"/>
  <c r="I40" i="1"/>
  <c r="I39" i="1"/>
  <c r="I38" i="1"/>
  <c r="I37" i="1"/>
  <c r="I36" i="1"/>
  <c r="I35" i="1"/>
  <c r="I34" i="1"/>
  <c r="I33" i="1"/>
  <c r="I32" i="1"/>
  <c r="J26" i="1"/>
  <c r="I26" i="1"/>
  <c r="H26" i="1"/>
  <c r="G26" i="1"/>
  <c r="D26" i="1"/>
  <c r="C26" i="1"/>
  <c r="E26" i="1" s="1"/>
  <c r="J25" i="1"/>
  <c r="I25" i="1"/>
  <c r="H25" i="1"/>
  <c r="G25" i="1"/>
  <c r="D25" i="1"/>
  <c r="C25" i="1"/>
  <c r="I24" i="1"/>
  <c r="H24" i="1"/>
  <c r="G24" i="1"/>
  <c r="D24" i="1"/>
  <c r="C24" i="1"/>
  <c r="I23" i="1"/>
  <c r="H23" i="1"/>
  <c r="G23" i="1"/>
  <c r="D23" i="1"/>
  <c r="C23" i="1"/>
  <c r="E23" i="1" s="1"/>
  <c r="J22" i="1"/>
  <c r="I22" i="1"/>
  <c r="H22" i="1"/>
  <c r="G22" i="1"/>
  <c r="D22" i="1"/>
  <c r="C22" i="1"/>
  <c r="I21" i="1"/>
  <c r="H21" i="1"/>
  <c r="G21" i="1"/>
  <c r="D21" i="1"/>
  <c r="C21" i="1"/>
  <c r="E21" i="1" s="1"/>
  <c r="I20" i="1"/>
  <c r="H20" i="1"/>
  <c r="G20" i="1"/>
  <c r="D20" i="1"/>
  <c r="C20" i="1"/>
  <c r="J19" i="1"/>
  <c r="I19" i="1"/>
  <c r="H19" i="1"/>
  <c r="G19" i="1"/>
  <c r="D19" i="1"/>
  <c r="C19" i="1"/>
  <c r="J18" i="1"/>
  <c r="I18" i="1"/>
  <c r="H18" i="1"/>
  <c r="G18" i="1"/>
  <c r="D18" i="1"/>
  <c r="C18" i="1"/>
  <c r="E18" i="1" s="1"/>
  <c r="I17" i="1"/>
  <c r="H17" i="1"/>
  <c r="G17" i="1"/>
  <c r="D17" i="1"/>
  <c r="C17" i="1"/>
  <c r="J16" i="1"/>
  <c r="I16" i="1"/>
  <c r="H16" i="1"/>
  <c r="G16" i="1"/>
  <c r="D16" i="1"/>
  <c r="C16" i="1"/>
  <c r="J14" i="1"/>
  <c r="J24" i="1" s="1"/>
  <c r="J13" i="1"/>
  <c r="J12" i="1"/>
  <c r="J23" i="1" s="1"/>
  <c r="J11" i="1"/>
  <c r="J10" i="1"/>
  <c r="J9" i="1"/>
  <c r="J8" i="1"/>
  <c r="J20" i="1" s="1"/>
  <c r="J7" i="1"/>
  <c r="J17" i="1" s="1"/>
  <c r="D27" i="1" l="1"/>
  <c r="J21" i="1"/>
  <c r="J27" i="1" s="1"/>
  <c r="I90" i="1" s="1"/>
  <c r="E17" i="1"/>
  <c r="E19" i="1"/>
  <c r="E22" i="1"/>
  <c r="E25" i="1"/>
  <c r="E46" i="1"/>
  <c r="G27" i="1"/>
  <c r="E20" i="1"/>
  <c r="G47" i="1"/>
  <c r="D47" i="1"/>
  <c r="E44" i="1"/>
  <c r="E86" i="1"/>
  <c r="E16" i="1"/>
  <c r="I27" i="1"/>
  <c r="H90" i="1" s="1"/>
  <c r="E24" i="1"/>
  <c r="H47" i="1"/>
  <c r="E45" i="1"/>
  <c r="D87" i="1"/>
  <c r="D90" i="1" s="1"/>
  <c r="E83" i="1"/>
  <c r="C47" i="1"/>
  <c r="I47" i="1"/>
  <c r="G87" i="1"/>
  <c r="H27" i="1"/>
  <c r="C87" i="1"/>
  <c r="C27" i="1"/>
  <c r="E43" i="1"/>
  <c r="G90" i="1" l="1"/>
  <c r="E27" i="1"/>
  <c r="C90" i="1"/>
  <c r="E87" i="1"/>
  <c r="E90" i="1" s="1"/>
  <c r="E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Unknown</author>
  </authors>
  <commentList>
    <comment ref="A6" authorId="0" shapeId="0" xr:uid="{00000000-0006-0000-0000-00000100000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xr:uid="{00000000-0006-0000-0000-00000200000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xr:uid="{00000000-0006-0000-0000-000003000000}">
      <text>
        <r>
          <rPr>
            <sz val="11"/>
            <rFont val="Arial"/>
            <family val="2"/>
          </rPr>
          <t>Descrever a sigla da lotação referente ao cargo comissionado. Exemplos de siglas da SCGE: GAB/SECGE, GAB/CGAB, CGAB/ASC, etc.</t>
        </r>
      </text>
    </comment>
    <comment ref="D6" authorId="0" shapeId="0" xr:uid="{00000000-0006-0000-0000-000004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xr:uid="{00000000-0006-0000-0000-00000500000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xr:uid="{00000000-0006-0000-0000-000006000000}">
      <text>
        <r>
          <rPr>
            <sz val="11"/>
            <rFont val="Arial"/>
            <family val="2"/>
          </rPr>
          <t>Nome completo do servidor ocupante do cargo comissionado. Caso o cargo esteja vago, a palavra "VAGO" deverá ser inserida na célula correspondente.</t>
        </r>
      </text>
    </comment>
    <comment ref="G6" authorId="0" shapeId="0" xr:uid="{00000000-0006-0000-0000-000007000000}">
      <text>
        <r>
          <rPr>
            <sz val="11"/>
            <rFont val="Arial"/>
            <family val="2"/>
          </rPr>
          <t>Valor do subsídio do agente político, em Reais (R$).</t>
        </r>
      </text>
    </comment>
    <comment ref="H6" authorId="0" shapeId="0" xr:uid="{00000000-0006-0000-0000-00000800000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xr:uid="{00000000-0006-0000-0000-000009000000}">
      <text>
        <r>
          <rPr>
            <sz val="11"/>
            <rFont val="Arial"/>
            <family val="2"/>
          </rPr>
          <t>Valor da representação paga em razão do cargo em comissão, em Reais (R$).</t>
        </r>
      </text>
    </comment>
    <comment ref="J6" authorId="0" shapeId="0" xr:uid="{00000000-0006-0000-0000-00000A000000}">
      <text>
        <r>
          <rPr>
            <sz val="11"/>
            <rFont val="Arial"/>
            <family val="2"/>
          </rPr>
          <t>(Células de preenchimento automático). Montante resultante da soma entre o subsídio do agente político + vencimento + representação, em Reais (R$).</t>
        </r>
      </text>
    </comment>
    <comment ref="A15" authorId="0" shapeId="0" xr:uid="{00000000-0006-0000-0000-00000B000000}">
      <text>
        <r>
          <rPr>
            <sz val="11"/>
            <rFont val="Arial"/>
            <family val="2"/>
          </rPr>
          <t>(Não editar as células em cinza). Relação de todos os cargos comissionados, conforme Lei Estadual nº 16.520/2018.</t>
        </r>
      </text>
    </comment>
    <comment ref="B15" authorId="0" shapeId="0" xr:uid="{00000000-0006-0000-0000-00000C000000}">
      <text>
        <r>
          <rPr>
            <sz val="11"/>
            <rFont val="Arial"/>
            <family val="2"/>
          </rPr>
          <t>(Não editar as células em cinza). Relação de todos os símbolos dos cargos comissionados, conforme Lei Estadual nº 16.520/2018.</t>
        </r>
      </text>
    </comment>
    <comment ref="C15" authorId="0" shapeId="0" xr:uid="{00000000-0006-0000-0000-00000D000000}">
      <text>
        <r>
          <rPr>
            <sz val="11"/>
            <rFont val="Arial"/>
            <family val="2"/>
          </rPr>
          <t>(Células de preenchimento automático). Quantitativo dos cargos comissionados preenchidos.</t>
        </r>
      </text>
    </comment>
    <comment ref="D15" authorId="0" shapeId="0" xr:uid="{00000000-0006-0000-0000-00000E000000}">
      <text>
        <r>
          <rPr>
            <sz val="11"/>
            <rFont val="Arial"/>
            <family val="2"/>
          </rPr>
          <t>(Células de preenchimento automático). Quantitativo dos cargos comissionados vagos.</t>
        </r>
      </text>
    </comment>
    <comment ref="E15" authorId="0" shapeId="0" xr:uid="{00000000-0006-0000-0000-00000F000000}">
      <text>
        <r>
          <rPr>
            <sz val="11"/>
            <rFont val="Arial"/>
            <family val="2"/>
          </rPr>
          <t>(Células de preenchimento automático). Quantitativo dos cargos comissionados existentes (preenchidos + vagos).</t>
        </r>
      </text>
    </comment>
    <comment ref="G15" authorId="0" shapeId="0" xr:uid="{00000000-0006-0000-0000-000010000000}">
      <text>
        <r>
          <rPr>
            <sz val="11"/>
            <rFont val="Arial"/>
            <family val="2"/>
          </rPr>
          <t>(Células de preenchimento automático). Valor total dos subsídios dos agentes políticos, em Reais (R$).</t>
        </r>
      </text>
    </comment>
    <comment ref="H15" authorId="0" shapeId="0" xr:uid="{00000000-0006-0000-0000-000011000000}">
      <text>
        <r>
          <rPr>
            <sz val="11"/>
            <rFont val="Arial"/>
            <family val="2"/>
          </rPr>
          <t>(Células de preenchimento automático). Valor total dos vencimentos dos servidores, em Reais (R$).</t>
        </r>
      </text>
    </comment>
    <comment ref="I15" authorId="0" shapeId="0" xr:uid="{00000000-0006-0000-0000-000012000000}">
      <text>
        <r>
          <rPr>
            <sz val="11"/>
            <rFont val="Arial"/>
            <family val="2"/>
          </rPr>
          <t>(Células de preenchimento automático). Valor total das representações pagas em razão do cargo em comissão, em Reais (R$).</t>
        </r>
      </text>
    </comment>
    <comment ref="J15" authorId="0" shapeId="0" xr:uid="{00000000-0006-0000-0000-000013000000}">
      <text>
        <r>
          <rPr>
            <sz val="11"/>
            <rFont val="Arial"/>
            <family val="2"/>
          </rPr>
          <t>(Células de preenchimento automático). Valor total dos montantes resultantes da soma entre os subsídios dos agentes políticos + vencimentos + representações, em Reais (R$).</t>
        </r>
      </text>
    </comment>
    <comment ref="A30" authorId="0" shapeId="0" xr:uid="{00000000-0006-0000-0000-00001400000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shapeId="0" xr:uid="{00000000-0006-0000-0000-00001500000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shapeId="0" xr:uid="{00000000-0006-0000-0000-000016000000}">
      <text>
        <r>
          <rPr>
            <sz val="11"/>
            <rFont val="Arial"/>
            <family val="2"/>
          </rPr>
          <t>Descrever a sigla da lotação referente à função gratificada de direção e assessoramento. Exemplos de siglas da SCGE: GAB/DOGE, DPGE/GAF/GSC, DAUD/COP, etc.</t>
        </r>
      </text>
    </comment>
    <comment ref="D30" authorId="0" shapeId="0" xr:uid="{00000000-0006-0000-0000-000017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shapeId="0" xr:uid="{00000000-0006-0000-0000-00001800000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shapeId="0" xr:uid="{00000000-0006-0000-0000-00001900000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shapeId="0" xr:uid="{00000000-0006-0000-0000-00001A000000}">
      <text>
        <r>
          <rPr>
            <sz val="11"/>
            <rFont val="Arial"/>
            <family val="2"/>
          </rPr>
          <t>Valor do vencimento do servidor, em Reais (R$).</t>
        </r>
      </text>
    </comment>
    <comment ref="H30" authorId="0" shapeId="0" xr:uid="{00000000-0006-0000-0000-00001B000000}">
      <text>
        <r>
          <rPr>
            <sz val="11"/>
            <rFont val="Arial"/>
            <family val="2"/>
          </rPr>
          <t>Valor da representação paga em razão da função gratificada de direção e assessoramento, em Reais (R$).</t>
        </r>
      </text>
    </comment>
    <comment ref="I30" authorId="0" shapeId="0" xr:uid="{00000000-0006-0000-0000-00001C000000}">
      <text>
        <r>
          <rPr>
            <sz val="11"/>
            <rFont val="Arial"/>
            <family val="2"/>
          </rPr>
          <t>(Células de preenchimento automático). Montante resultante da soma entre o vencimento + representação, em Reais (R$).</t>
        </r>
      </text>
    </comment>
    <comment ref="A41" authorId="0" shapeId="0" xr:uid="{00000000-0006-0000-0000-00001D000000}">
      <text>
        <r>
          <rPr>
            <sz val="11"/>
            <rFont val="Arial"/>
            <family val="2"/>
          </rPr>
          <t>(Não editar as células em cinza). Relação de todas as funções gratificadas de direção e assessoramento, conforme Lei Estadual nº 16.520/2018.</t>
        </r>
      </text>
    </comment>
    <comment ref="B41" authorId="0" shapeId="0" xr:uid="{00000000-0006-0000-0000-00001E000000}">
      <text>
        <r>
          <rPr>
            <sz val="11"/>
            <rFont val="Arial"/>
            <family val="2"/>
          </rPr>
          <t>(Não editar as células em cinza). Relação de todos os símbolos das funções gratificadas de direção e assessoramento, conforme Lei Estadual nº 16.520/2018.</t>
        </r>
      </text>
    </comment>
    <comment ref="C41" authorId="0" shapeId="0" xr:uid="{00000000-0006-0000-0000-00001F000000}">
      <text>
        <r>
          <rPr>
            <sz val="11"/>
            <rFont val="Arial"/>
            <family val="2"/>
          </rPr>
          <t>(Células de preenchimento automático). Quantitativo das funções gratificadas de direção e assessoramento preenchidos.</t>
        </r>
      </text>
    </comment>
    <comment ref="D41" authorId="0" shapeId="0" xr:uid="{00000000-0006-0000-0000-000020000000}">
      <text>
        <r>
          <rPr>
            <sz val="11"/>
            <rFont val="Arial"/>
            <family val="2"/>
          </rPr>
          <t>(Células de preenchimento automático). Quantitativo das funções gratificadas de direção e assessoramento vagas.</t>
        </r>
      </text>
    </comment>
    <comment ref="E41" authorId="0" shapeId="0" xr:uid="{00000000-0006-0000-0000-000021000000}">
      <text>
        <r>
          <rPr>
            <sz val="11"/>
            <rFont val="Arial"/>
            <family val="2"/>
          </rPr>
          <t>(Células de preenchimento automático). Quantitativo das funções gratificadas de direção e assessoramento existentes (preenchidos + vagos).</t>
        </r>
      </text>
    </comment>
    <comment ref="G41" authorId="0" shapeId="0" xr:uid="{00000000-0006-0000-0000-000022000000}">
      <text>
        <r>
          <rPr>
            <sz val="11"/>
            <rFont val="Arial"/>
            <family val="2"/>
          </rPr>
          <t>(Células de preenchimento automático). Valor total dos vencimentos dos servidores, em Reais (R$).</t>
        </r>
      </text>
    </comment>
    <comment ref="H41" authorId="0" shapeId="0" xr:uid="{00000000-0006-0000-0000-000023000000}">
      <text>
        <r>
          <rPr>
            <sz val="11"/>
            <rFont val="Arial"/>
            <family val="2"/>
          </rPr>
          <t>(Células de preenchimento automático). Valor total das representações pagas em razão da função gratificada de direção e assessoramento, em Reais (R$).</t>
        </r>
      </text>
    </comment>
    <comment ref="I41" authorId="0" shapeId="0" xr:uid="{00000000-0006-0000-0000-000024000000}">
      <text>
        <r>
          <rPr>
            <sz val="11"/>
            <rFont val="Arial"/>
            <family val="2"/>
          </rPr>
          <t>(Células de preenchimento automático). Valor total dos montantes resultantes da soma entre os vencimentos + representações, em Reais (R$).</t>
        </r>
      </text>
    </comment>
    <comment ref="A50" authorId="0" shapeId="0" xr:uid="{00000000-0006-0000-0000-00002500000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shapeId="0" xr:uid="{00000000-0006-0000-0000-00002600000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shapeId="0" xr:uid="{00000000-0006-0000-0000-000027000000}">
      <text>
        <r>
          <rPr>
            <sz val="11"/>
            <rFont val="Arial"/>
            <family val="2"/>
          </rPr>
          <t>Descrever a sigla da lotação referente à função gratificada de supervisão e apoio. Exemplos de siglas da SCGE: DAUD/UAPP, DAUD/COP/UAOP, DAUD/CLC/UALC, etc.</t>
        </r>
      </text>
    </comment>
    <comment ref="D50" authorId="0" shapeId="0" xr:uid="{00000000-0006-0000-0000-000028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shapeId="0" xr:uid="{00000000-0006-0000-0000-00002900000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shapeId="0" xr:uid="{00000000-0006-0000-0000-00002A00000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shapeId="0" xr:uid="{00000000-0006-0000-0000-00002B000000}">
      <text>
        <r>
          <rPr>
            <sz val="11"/>
            <rFont val="Arial"/>
            <family val="2"/>
          </rPr>
          <t>Valor do vencimento do servidor, em Reais (R$).</t>
        </r>
      </text>
    </comment>
    <comment ref="H50" authorId="0" shapeId="0" xr:uid="{00000000-0006-0000-0000-00002C000000}">
      <text>
        <r>
          <rPr>
            <sz val="11"/>
            <rFont val="Arial"/>
            <family val="2"/>
          </rPr>
          <t>Valor da representação paga em razão da função gratificada de supervisão e apoio, em Reais (R$).</t>
        </r>
      </text>
    </comment>
    <comment ref="I50" authorId="0" shapeId="0" xr:uid="{00000000-0006-0000-0000-00002D000000}">
      <text>
        <r>
          <rPr>
            <sz val="11"/>
            <rFont val="Arial"/>
            <family val="2"/>
          </rPr>
          <t>(Células de preenchimento automático). Montante resultante da soma entre o vencimento + representação, em Reais (R$).</t>
        </r>
      </text>
    </comment>
    <comment ref="A80" authorId="0" shapeId="0" xr:uid="{00000000-0006-0000-0000-00002E000000}">
      <text>
        <r>
          <rPr>
            <sz val="11"/>
            <rFont val="Arial"/>
            <family val="2"/>
          </rPr>
          <t>(Não editar as células em cinza). Relação de todas as funções gratificadas de supervisão e apoio, conforme Lei Estadual nº 16.520/2018.</t>
        </r>
      </text>
    </comment>
    <comment ref="B80" authorId="0" shapeId="0" xr:uid="{00000000-0006-0000-0000-00002F000000}">
      <text>
        <r>
          <rPr>
            <sz val="11"/>
            <rFont val="Arial"/>
            <family val="2"/>
          </rPr>
          <t>(Não editar as células em cinza). Relação de todos os símbolos das funções gratificadas de supervisão e apoio, conforme Lei Estadual nº 16.520/2018.</t>
        </r>
      </text>
    </comment>
    <comment ref="C80" authorId="0" shapeId="0" xr:uid="{00000000-0006-0000-0000-000030000000}">
      <text>
        <r>
          <rPr>
            <sz val="11"/>
            <rFont val="Arial"/>
            <family val="2"/>
          </rPr>
          <t>(Células de preenchimento automático). Quantitativo das funções gratificadas de supervisão e apoio preenchidos.</t>
        </r>
      </text>
    </comment>
    <comment ref="D80" authorId="0" shapeId="0" xr:uid="{00000000-0006-0000-0000-000031000000}">
      <text>
        <r>
          <rPr>
            <sz val="11"/>
            <rFont val="Arial"/>
            <family val="2"/>
          </rPr>
          <t>(Células de preenchimento automático). Quantitativo das funções gratificadas de supervisão e apoio vagos.</t>
        </r>
      </text>
    </comment>
    <comment ref="E80" authorId="0" shapeId="0" xr:uid="{00000000-0006-0000-0000-000032000000}">
      <text>
        <r>
          <rPr>
            <sz val="11"/>
            <rFont val="Arial"/>
            <family val="2"/>
          </rPr>
          <t>(Células de preenchimento automático). Quantitativo das funções gratificadas de supervisão e apoio existentes (preenchidos + vagos).</t>
        </r>
      </text>
    </comment>
    <comment ref="G80" authorId="0" shapeId="0" xr:uid="{00000000-0006-0000-0000-000033000000}">
      <text>
        <r>
          <rPr>
            <sz val="11"/>
            <rFont val="Arial"/>
            <family val="2"/>
          </rPr>
          <t>(Células de preenchimento automático). Valor total dos vencimentos dos servidores, em Reais (R$).</t>
        </r>
      </text>
    </comment>
    <comment ref="H80" authorId="0" shapeId="0" xr:uid="{00000000-0006-0000-0000-000034000000}">
      <text>
        <r>
          <rPr>
            <sz val="11"/>
            <rFont val="Arial"/>
            <family val="2"/>
          </rPr>
          <t>(Células de preenchimento automático). Valor total das representações pagas em razão da função gratificada de supervisão e apoio, em Reais (R$).</t>
        </r>
      </text>
    </comment>
    <comment ref="I80" authorId="0" shapeId="0" xr:uid="{00000000-0006-0000-0000-000035000000}">
      <text>
        <r>
          <rPr>
            <sz val="11"/>
            <rFont val="Arial"/>
            <family val="2"/>
          </rPr>
          <t>(Células de preenchimento automático). Valor total dos montantes resultantes da soma entre os vencimentos + representações, em Reais (R$).</t>
        </r>
      </text>
    </comment>
    <comment ref="C89" authorId="0" shapeId="0" xr:uid="{00000000-0006-0000-0000-000036000000}">
      <text>
        <r>
          <rPr>
            <sz val="11"/>
            <rFont val="Arial"/>
            <family val="2"/>
          </rPr>
          <t>(Células de preenchimento automático). Quantitativo dos cargos em comissão + funções gratificadas preenchidos.</t>
        </r>
      </text>
    </comment>
    <comment ref="D89" authorId="0" shapeId="0" xr:uid="{00000000-0006-0000-0000-000037000000}">
      <text>
        <r>
          <rPr>
            <sz val="11"/>
            <rFont val="Arial"/>
            <family val="2"/>
          </rPr>
          <t>(Células de preenchimento automático). Quantitativo dos cargos em comissão + funções gratificadas vagos.</t>
        </r>
      </text>
    </comment>
    <comment ref="E89" authorId="0" shapeId="0" xr:uid="{00000000-0006-0000-0000-000038000000}">
      <text>
        <r>
          <rPr>
            <sz val="11"/>
            <rFont val="Arial"/>
            <family val="2"/>
          </rPr>
          <t>(Células de preenchimento automático). Quantitativo dos cargos em comissão + funções gratificadas existentes (preenchidos + vagos).</t>
        </r>
      </text>
    </comment>
    <comment ref="G89" authorId="0" shapeId="0" xr:uid="{00000000-0006-0000-0000-000039000000}">
      <text>
        <r>
          <rPr>
            <sz val="11"/>
            <rFont val="Arial"/>
            <family val="2"/>
          </rPr>
          <t>(Células de preenchimento automático). Valor total dos vencimentos dos cargos comissionados + funções gratificadas, em Reais (R$).</t>
        </r>
      </text>
    </comment>
    <comment ref="H89" authorId="0" shapeId="0" xr:uid="{00000000-0006-0000-0000-00003A000000}">
      <text>
        <r>
          <rPr>
            <sz val="11"/>
            <rFont val="Arial"/>
            <family val="2"/>
          </rPr>
          <t>(Células de preenchimento automático). Valor total das representações pagas em razão dos cargos comissionados + funções gratificadas, em Reais (R$).</t>
        </r>
      </text>
    </comment>
    <comment ref="I89" authorId="0" shapeId="0" xr:uid="{00000000-0006-0000-0000-00003B00000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shapeId="0" xr:uid="{00000000-0006-0000-0000-00003C00000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<sst xmlns="http://schemas.openxmlformats.org/spreadsheetml/2006/main" count="371" uniqueCount="259">
  <si>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</si>
  <si>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</si>
  <si>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</si>
  <si>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</si>
  <si>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</si>
  <si>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</si>
  <si>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</si>
  <si>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</si>
  <si>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</si>
  <si>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</si>
  <si>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</si>
  <si>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</si>
  <si>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</si>
  <si>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</si>
  <si>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</si>
  <si>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</si>
  <si>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</si>
  <si>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</si>
  <si>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</si>
  <si>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</si>
  <si>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</si>
  <si>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</si>
  <si>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</si>
  <si>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</si>
  <si>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</si>
  <si>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</si>
  <si>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</si>
  <si>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</si>
  <si>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</si>
  <si>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</si>
  <si>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</si>
  <si>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</si>
  <si>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</si>
  <si>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</si>
  <si>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</si>
  <si>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</si>
  <si>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</si>
  <si>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</si>
  <si>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</si>
  <si>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</si>
  <si>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</si>
  <si>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</si>
  <si>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</si>
  <si>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</si>
  <si>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</si>
  <si>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</si>
  <si>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</si>
  <si>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</si>
  <si>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</si>
  <si>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</si>
  <si>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</si>
  <si>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</si>
  <si>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</si>
  <si>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</si>
  <si>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</si>
  <si>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</si>
  <si>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</si>
  <si>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</si>
  <si>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</si>
  <si>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</si>
  <si>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</si>
  <si>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</si>
  <si>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</si>
  <si>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</si>
  <si>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</si>
  <si>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</si>
  <si>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</si>
  <si>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</si>
  <si>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</si>
  <si>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</si>
  <si>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</si>
  <si>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</si>
  <si>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</si>
  <si>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</si>
  <si>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</si>
  <si>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</si>
  <si>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</si>
  <si>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</si>
  <si>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</si>
  <si>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</si>
  <si>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</si>
  <si>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</si>
  <si>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</si>
  <si>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</si>
  <si>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</si>
  <si>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</si>
  <si>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</si>
  <si>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</si>
  <si>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</si>
  <si>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</si>
  <si>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</si>
  <si>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</si>
  <si>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</si>
  <si>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</si>
  <si>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</si>
  <si>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</si>
  <si>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</si>
  <si>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</si>
  <si>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</si>
  <si>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</si>
  <si>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</si>
  <si>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</si>
  <si>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</si>
  <si>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</si>
  <si>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</si>
  <si>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</si>
  <si>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</si>
  <si>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</si>
  <si>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</si>
  <si>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</si>
  <si>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</si>
  <si>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</si>
  <si>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</si>
  <si>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</si>
  <si>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</si>
  <si>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</si>
  <si>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</si>
  <si>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</si>
  <si>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</si>
  <si>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</si>
  <si>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</si>
  <si>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</si>
  <si>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</si>
  <si>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</si>
  <si>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</si>
  <si>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</si>
  <si>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</si>
  <si>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</si>
  <si>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</si>
  <si>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</si>
  <si>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</si>
  <si>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JOSE VALTER QUEIROZ DE AMORIM</t>
  </si>
  <si>
    <t>UR S. TALHADA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</si>
  <si>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</si>
  <si>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</si>
  <si>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</si>
  <si>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</si>
  <si>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</si>
  <si>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</si>
  <si>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</si>
  <si>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</si>
  <si>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</si>
  <si>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</si>
  <si>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</si>
  <si>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</si>
  <si>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</si>
  <si>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</si>
  <si>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</si>
  <si>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</si>
  <si>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</si>
  <si>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</si>
  <si>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</si>
  <si>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</si>
  <si>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</si>
  <si>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</si>
  <si>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</si>
  <si>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</si>
  <si>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</si>
  <si>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</si>
  <si>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</si>
  <si>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</si>
  <si>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</si>
  <si>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</si>
  <si>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</si>
  <si>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</si>
  <si>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</si>
  <si>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</si>
  <si>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</si>
  <si>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</si>
  <si>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</si>
  <si>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</si>
  <si>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</si>
  <si>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</si>
  <si>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</si>
  <si>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</si>
  <si>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</si>
  <si>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</si>
  <si>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</si>
  <si>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</si>
  <si>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</si>
  <si>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</si>
  <si>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</si>
  <si>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</si>
  <si>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</si>
  <si>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</si>
  <si>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</si>
  <si>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</si>
  <si>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</si>
  <si>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</si>
  <si>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</si>
  <si>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</si>
  <si>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</si>
  <si>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</si>
  <si>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</si>
  <si>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</si>
  <si>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</si>
  <si>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</si>
  <si>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</si>
  <si>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</si>
  <si>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</si>
  <si>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</si>
  <si>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</si>
  <si>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</si>
  <si>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</si>
  <si>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</si>
  <si>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</si>
  <si>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</si>
  <si>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</si>
  <si>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</si>
  <si>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</si>
  <si>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</si>
  <si>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</si>
  <si>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</si>
  <si>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</si>
  <si>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</si>
  <si>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</si>
  <si>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</si>
  <si>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</si>
  <si>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</si>
  <si>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</si>
  <si>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</si>
  <si>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</si>
  <si>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</si>
  <si>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</si>
  <si>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</si>
  <si>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</si>
  <si>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</si>
  <si>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</si>
  <si>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</si>
  <si>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</si>
  <si>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</si>
  <si>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</si>
  <si>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</si>
  <si>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</si>
  <si>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</si>
  <si>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</si>
  <si>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</si>
  <si>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</si>
  <si>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</si>
  <si>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</si>
  <si>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</si>
  <si>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</si>
  <si>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</si>
  <si>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</si>
  <si>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</si>
  <si>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</si>
  <si>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</si>
  <si>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</si>
  <si>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</si>
  <si>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</si>
  <si>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</si>
  <si>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</si>
  <si>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VALDOMIRO SANTOS DA SILVA FILHO</t>
  </si>
  <si>
    <t>VIVIANE MARIA ARAÚJO DOS SANTOS</t>
  </si>
  <si>
    <t xml:space="preserve">                              INSTITUTO DE TERRAS E REFORMA AGRARIA DO ESTADO DE PERNAMBUCO - ITERPE</t>
  </si>
  <si>
    <t>UR PETROLINA</t>
  </si>
  <si>
    <t>ERALDO BEZERRA CAVALCANTE</t>
  </si>
  <si>
    <t>PAULO SILVESTRE DE LIMA</t>
  </si>
  <si>
    <t xml:space="preserve">ATUALIZADO EM SETEMBRO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</si>
</sst>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 -416]#,##0.00"/>
  </numFmts>
  <fonts count="11" x14ac:knownFonts="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3">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164" fontId="9" fillId="0" borderId="8" xfId="0" applyNumberFormat="1" applyFont="1" applyBorder="1" applyAlignment="1">
      <alignment vertical="center" wrapText="1"/>
    </xf>
    <xf numFmtId="0" fontId="0" fillId="0" borderId="13" xfId="0" applyBorder="1" applyAlignment="1">
      <alignment vertical="center" wrapText="1"/>
    </xf>
    <xf numFmtId="0" fontId="0" fillId="0" borderId="14" xfId="0" applyBorder="1"/>
    <xf numFmtId="0" fontId="0" fillId="0" borderId="15" xfId="0" applyBorder="1"/>
    <xf numFmtId="0" fontId="6" fillId="0" borderId="0" xfId="0" applyFont="1" applyAlignment="1">
      <alignment vertical="center" wrapText="1"/>
    </xf>
    <xf numFmtId="0" fontId="0" fillId="0" borderId="0" xfId="0"/>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6" fillId="0" borderId="13" xfId="0" applyFont="1" applyBorder="1" applyAlignment="1">
      <alignment vertical="center" wrapText="1"/>
    </xf>
    <xf numFmtId="0" fontId="5" fillId="9" borderId="11" xfId="0" applyFont="1" applyFill="1" applyBorder="1" applyAlignment="1">
      <alignment horizontal="center" vertical="center" wrapText="1"/>
    </xf>
    <xf numFmtId="0" fontId="1" fillId="11" borderId="16" xfId="0" applyFont="1" applyFill="1" applyBorder="1" applyAlignment="1">
      <alignment horizontal="left" vertical="center"/>
    </xf>
    <xf numFmtId="0" fontId="1" fillId="9" borderId="11" xfId="0" applyFont="1" applyFill="1" applyBorder="1" applyAlignment="1">
      <alignment horizontal="left" vertical="center"/>
    </xf>
    <xf numFmtId="0" fontId="0" fillId="12" borderId="17" xfId="0" applyFill="1" applyBorder="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a:extLst>
            <a:ext uri="{FF2B5EF4-FFF2-40B4-BE49-F238E27FC236}">
              <a16:creationId xmlns:a16="http://schemas.microsoft.com/office/drawing/2014/main" id="{00000000-0008-0000-0000-00003E000000}"/>
            </a:ext>
          </a:extLst>
        </xdr:cNvPr>
        <xdr:cNvPicPr>
          <a:extLst>
            <a:ext uri="smNativeData">
              <pm:smNativeData xmlns="" xmlns:pm="smNativeData"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87"/>
  <sheetViews>
    <sheetView tabSelected="1" workbookViewId="0">
      <selection activeCell="A4" sqref="A4"/>
    </sheetView>
  </sheetViews>
  <sheetFormatPr defaultColWidth="12.625" defaultRowHeight="15" customHeight="1" x14ac:dyDescent="0.2"/>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x14ac:dyDescent="0.35">
      <c r="A1" s="60" t="s">
        <v>0</v>
      </c>
      <c r="B1" s="55"/>
      <c r="C1" s="55"/>
      <c r="D1" s="55"/>
      <c r="E1" s="55"/>
      <c r="F1" s="55"/>
      <c r="G1" s="55"/>
      <c r="H1" s="55"/>
      <c r="I1" s="55"/>
      <c r="J1" s="55"/>
      <c r="K1" s="2"/>
      <c r="L1" s="2"/>
      <c r="M1" s="2"/>
      <c r="N1" s="2"/>
      <c r="O1" s="2"/>
      <c r="P1" s="2"/>
      <c r="Q1" s="2"/>
      <c r="R1" s="2"/>
      <c r="S1" s="2"/>
      <c r="T1" s="2"/>
      <c r="U1" s="2"/>
      <c r="V1" s="2"/>
      <c r="W1" s="2"/>
      <c r="X1" s="2"/>
      <c r="Y1" s="2"/>
      <c r="Z1" s="2"/>
      <c r="AA1" s="2"/>
      <c r="AB1" s="1"/>
      <c r="AC1" s="1"/>
      <c r="AD1" s="1"/>
    </row>
    <row r="2" spans="1:30" ht="21" customHeight="1" x14ac:dyDescent="0.35">
      <c r="A2" s="61" t="s">
        <v>254</v>
      </c>
      <c r="B2" s="52"/>
      <c r="C2" s="52"/>
      <c r="D2" s="52"/>
      <c r="E2" s="52"/>
      <c r="F2" s="52"/>
      <c r="G2" s="52"/>
      <c r="H2" s="52"/>
      <c r="I2" s="52"/>
      <c r="J2" s="52"/>
      <c r="K2" s="2"/>
      <c r="L2" s="2"/>
      <c r="M2" s="2"/>
      <c r="N2" s="2"/>
      <c r="O2" s="2"/>
      <c r="P2" s="2"/>
      <c r="Q2" s="2"/>
      <c r="R2" s="2"/>
      <c r="S2" s="2"/>
      <c r="T2" s="2"/>
      <c r="U2" s="2"/>
      <c r="V2" s="2"/>
      <c r="W2" s="2"/>
      <c r="X2" s="2"/>
      <c r="Y2" s="2"/>
      <c r="Z2" s="2"/>
      <c r="AA2" s="2"/>
      <c r="AB2" s="1"/>
      <c r="AC2" s="1"/>
      <c r="AD2" s="1"/>
    </row>
    <row r="3" spans="1:30" ht="21" customHeight="1" x14ac:dyDescent="0.3">
      <c r="A3" s="61" t="s">
        <v>1</v>
      </c>
      <c r="B3" s="52"/>
      <c r="C3" s="52"/>
      <c r="D3" s="52"/>
      <c r="E3" s="52"/>
      <c r="F3" s="52"/>
      <c r="G3" s="52"/>
      <c r="H3" s="52"/>
      <c r="I3" s="52"/>
      <c r="J3" s="52"/>
      <c r="K3" s="3"/>
      <c r="L3" s="3"/>
      <c r="M3" s="3"/>
      <c r="N3" s="3"/>
      <c r="O3" s="3"/>
      <c r="P3" s="3"/>
      <c r="Q3" s="3"/>
      <c r="R3" s="3"/>
      <c r="S3" s="3"/>
      <c r="T3" s="3"/>
      <c r="U3" s="3"/>
      <c r="V3" s="3"/>
      <c r="W3" s="3"/>
      <c r="X3" s="3"/>
      <c r="Y3" s="3"/>
      <c r="Z3" s="4"/>
      <c r="AA3" s="4"/>
      <c r="AB3" s="1"/>
      <c r="AC3" s="1"/>
      <c r="AD3" s="1"/>
    </row>
    <row r="4" spans="1:30" ht="15" customHeight="1" x14ac:dyDescent="0.2">
      <c r="A4" s="5" t="s">
        <v>258</v>
      </c>
      <c r="B4" s="62" t="s">
        <v>2</v>
      </c>
      <c r="C4" s="52"/>
      <c r="D4" s="52"/>
      <c r="E4" s="52"/>
      <c r="F4" s="52"/>
      <c r="G4" s="52"/>
      <c r="H4" s="52"/>
      <c r="I4" s="52"/>
      <c r="J4" s="53"/>
      <c r="K4" s="6"/>
      <c r="L4" s="1"/>
      <c r="M4" s="1"/>
      <c r="N4" s="1"/>
      <c r="O4" s="1"/>
      <c r="P4" s="1"/>
      <c r="Q4" s="1"/>
      <c r="R4" s="1"/>
      <c r="S4" s="1"/>
      <c r="T4" s="1"/>
      <c r="U4" s="1"/>
      <c r="V4" s="1"/>
      <c r="W4" s="1"/>
      <c r="X4" s="1"/>
      <c r="Y4" s="1"/>
      <c r="Z4" s="1"/>
      <c r="AA4" s="1"/>
      <c r="AB4" s="1"/>
      <c r="AC4" s="1"/>
      <c r="AD4" s="1"/>
    </row>
    <row r="5" spans="1:30" ht="15" customHeight="1" x14ac:dyDescent="0.2">
      <c r="A5" s="59" t="s">
        <v>3</v>
      </c>
      <c r="B5" s="52"/>
      <c r="C5" s="52"/>
      <c r="D5" s="52"/>
      <c r="E5" s="52"/>
      <c r="F5" s="52"/>
      <c r="G5" s="52"/>
      <c r="H5" s="52"/>
      <c r="I5" s="52"/>
      <c r="J5" s="53"/>
      <c r="K5" s="7"/>
      <c r="L5" s="8"/>
      <c r="M5" s="9"/>
      <c r="N5" s="9"/>
      <c r="O5" s="9"/>
      <c r="P5" s="9"/>
      <c r="Q5" s="9"/>
      <c r="R5" s="1"/>
      <c r="S5" s="1"/>
      <c r="T5" s="1"/>
      <c r="U5" s="1"/>
      <c r="V5" s="1"/>
      <c r="W5" s="1"/>
      <c r="X5" s="1"/>
      <c r="Y5" s="1"/>
      <c r="Z5" s="1"/>
      <c r="AA5" s="1"/>
      <c r="AB5" s="1"/>
      <c r="AC5" s="1"/>
      <c r="AD5" s="1"/>
    </row>
    <row r="6" spans="1:30" ht="30" customHeight="1"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x14ac:dyDescent="0.2">
      <c r="A7" s="14" t="s">
        <v>14</v>
      </c>
      <c r="B7" s="15" t="s">
        <v>15</v>
      </c>
      <c r="C7" s="15" t="s">
        <v>16</v>
      </c>
      <c r="D7" s="15" t="s">
        <v>17</v>
      </c>
      <c r="E7" s="16">
        <v>1</v>
      </c>
      <c r="F7" s="14" t="s">
        <v>18</v>
      </c>
      <c r="G7" s="17">
        <v>0</v>
      </c>
      <c r="H7" s="17">
        <v>2312.25</v>
      </c>
      <c r="I7" s="17">
        <v>9249.0300000000007</v>
      </c>
      <c r="J7" s="18">
        <f t="shared" ref="J7:J14" si="0">SUM(G7:I7)</f>
        <v>11561.28</v>
      </c>
      <c r="K7" s="19"/>
      <c r="L7" s="19"/>
      <c r="M7" s="19"/>
      <c r="N7" s="19"/>
      <c r="O7" s="19"/>
      <c r="P7" s="19"/>
      <c r="Q7" s="19"/>
      <c r="R7" s="20"/>
      <c r="S7" s="20"/>
      <c r="T7" s="20"/>
      <c r="U7" s="20"/>
      <c r="V7" s="20"/>
      <c r="W7" s="20"/>
      <c r="X7" s="20"/>
      <c r="Y7" s="20"/>
      <c r="Z7" s="20"/>
      <c r="AA7" s="6"/>
      <c r="AB7" s="6"/>
      <c r="AC7" s="6"/>
      <c r="AD7" s="6"/>
    </row>
    <row r="8" spans="1:30" ht="15" customHeight="1" x14ac:dyDescent="0.2">
      <c r="A8" s="14" t="s">
        <v>19</v>
      </c>
      <c r="B8" s="15" t="s">
        <v>20</v>
      </c>
      <c r="C8" s="15" t="s">
        <v>21</v>
      </c>
      <c r="D8" s="15" t="s">
        <v>17</v>
      </c>
      <c r="E8" s="16">
        <v>1</v>
      </c>
      <c r="F8" s="14" t="s">
        <v>22</v>
      </c>
      <c r="G8" s="17">
        <v>0</v>
      </c>
      <c r="H8" s="17">
        <v>1310.28</v>
      </c>
      <c r="I8" s="17">
        <v>5241.1099999999997</v>
      </c>
      <c r="J8" s="18">
        <f t="shared" si="0"/>
        <v>6551.3899999999994</v>
      </c>
      <c r="K8" s="19"/>
      <c r="L8" s="19"/>
      <c r="M8" s="19"/>
      <c r="N8" s="19"/>
      <c r="O8" s="19"/>
      <c r="P8" s="19"/>
      <c r="Q8" s="19"/>
      <c r="R8" s="6"/>
      <c r="S8" s="6"/>
      <c r="T8" s="6"/>
      <c r="U8" s="6"/>
      <c r="V8" s="6"/>
      <c r="W8" s="6"/>
      <c r="X8" s="6"/>
      <c r="Y8" s="6"/>
      <c r="Z8" s="6"/>
      <c r="AA8" s="6"/>
      <c r="AB8" s="6"/>
      <c r="AC8" s="6"/>
      <c r="AD8" s="6"/>
    </row>
    <row r="9" spans="1:30" ht="15" customHeight="1" x14ac:dyDescent="0.2">
      <c r="A9" s="14" t="s">
        <v>23</v>
      </c>
      <c r="B9" s="15" t="s">
        <v>24</v>
      </c>
      <c r="C9" s="15" t="s">
        <v>25</v>
      </c>
      <c r="D9" s="15" t="s">
        <v>17</v>
      </c>
      <c r="E9" s="16">
        <v>1</v>
      </c>
      <c r="F9" s="14" t="s">
        <v>26</v>
      </c>
      <c r="G9" s="17">
        <v>0</v>
      </c>
      <c r="H9" s="17">
        <v>1079.06</v>
      </c>
      <c r="I9" s="17">
        <v>4316.21</v>
      </c>
      <c r="J9" s="18">
        <f t="shared" si="0"/>
        <v>5395.27</v>
      </c>
      <c r="K9" s="19"/>
      <c r="L9" s="19"/>
      <c r="M9" s="19"/>
      <c r="N9" s="19"/>
      <c r="O9" s="19"/>
      <c r="P9" s="19"/>
      <c r="Q9" s="19"/>
      <c r="R9" s="6"/>
      <c r="S9" s="6"/>
      <c r="T9" s="6"/>
      <c r="U9" s="6"/>
      <c r="V9" s="6"/>
      <c r="W9" s="6"/>
      <c r="X9" s="6"/>
      <c r="Y9" s="6"/>
      <c r="Z9" s="6"/>
      <c r="AA9" s="6"/>
      <c r="AB9" s="6"/>
      <c r="AC9" s="6"/>
      <c r="AD9" s="6"/>
    </row>
    <row r="10" spans="1:30" ht="15" customHeight="1" x14ac:dyDescent="0.2">
      <c r="A10" s="14" t="s">
        <v>27</v>
      </c>
      <c r="B10" s="15" t="s">
        <v>24</v>
      </c>
      <c r="C10" s="15" t="s">
        <v>28</v>
      </c>
      <c r="D10" s="15" t="s">
        <v>17</v>
      </c>
      <c r="E10" s="16">
        <v>1</v>
      </c>
      <c r="F10" s="14" t="s">
        <v>29</v>
      </c>
      <c r="G10" s="17">
        <v>0</v>
      </c>
      <c r="H10" s="17">
        <v>1079.06</v>
      </c>
      <c r="I10" s="17">
        <v>4316.21</v>
      </c>
      <c r="J10" s="18">
        <f t="shared" si="0"/>
        <v>5395.27</v>
      </c>
      <c r="K10" s="19"/>
      <c r="L10" s="19"/>
      <c r="M10" s="19"/>
      <c r="N10" s="19"/>
      <c r="O10" s="19"/>
      <c r="P10" s="19"/>
      <c r="Q10" s="19"/>
      <c r="R10" s="6"/>
      <c r="S10" s="6"/>
      <c r="T10" s="6"/>
      <c r="U10" s="6"/>
      <c r="V10" s="6"/>
      <c r="W10" s="6"/>
      <c r="X10" s="6"/>
      <c r="Y10" s="6"/>
      <c r="Z10" s="6"/>
      <c r="AA10" s="6"/>
      <c r="AB10" s="6"/>
      <c r="AC10" s="6"/>
      <c r="AD10" s="6"/>
    </row>
    <row r="11" spans="1:30" ht="15" customHeight="1" x14ac:dyDescent="0.2">
      <c r="A11" s="14" t="s">
        <v>30</v>
      </c>
      <c r="B11" s="15" t="s">
        <v>24</v>
      </c>
      <c r="C11" s="15" t="s">
        <v>31</v>
      </c>
      <c r="D11" s="15" t="s">
        <v>17</v>
      </c>
      <c r="E11" s="16">
        <v>1</v>
      </c>
      <c r="F11" s="14" t="s">
        <v>32</v>
      </c>
      <c r="G11" s="17">
        <v>0</v>
      </c>
      <c r="H11" s="17">
        <v>1079.06</v>
      </c>
      <c r="I11" s="17">
        <v>4316.21</v>
      </c>
      <c r="J11" s="18">
        <f t="shared" si="0"/>
        <v>5395.27</v>
      </c>
      <c r="K11" s="19"/>
      <c r="L11" s="19"/>
      <c r="M11" s="19"/>
      <c r="N11" s="19"/>
      <c r="O11" s="19"/>
      <c r="P11" s="19"/>
      <c r="Q11" s="19"/>
      <c r="R11" s="6"/>
      <c r="S11" s="6"/>
      <c r="T11" s="6"/>
      <c r="U11" s="6"/>
      <c r="V11" s="6"/>
      <c r="W11" s="6"/>
      <c r="X11" s="6"/>
      <c r="Y11" s="6"/>
      <c r="Z11" s="6"/>
      <c r="AA11" s="6"/>
      <c r="AB11" s="6"/>
      <c r="AC11" s="6"/>
      <c r="AD11" s="6"/>
    </row>
    <row r="12" spans="1:30" ht="15" customHeight="1" x14ac:dyDescent="0.2">
      <c r="A12" s="14" t="s">
        <v>33</v>
      </c>
      <c r="B12" s="15" t="s">
        <v>34</v>
      </c>
      <c r="C12" s="15" t="s">
        <v>35</v>
      </c>
      <c r="D12" s="15" t="s">
        <v>17</v>
      </c>
      <c r="E12" s="16">
        <v>1</v>
      </c>
      <c r="F12" s="14" t="s">
        <v>36</v>
      </c>
      <c r="G12" s="17">
        <v>0</v>
      </c>
      <c r="H12" s="17">
        <v>770.75</v>
      </c>
      <c r="I12" s="17">
        <v>3083.01</v>
      </c>
      <c r="J12" s="18">
        <f t="shared" si="0"/>
        <v>3853.76</v>
      </c>
      <c r="K12" s="19"/>
      <c r="L12" s="19"/>
      <c r="M12" s="19"/>
      <c r="N12" s="19"/>
      <c r="O12" s="19"/>
      <c r="P12" s="19"/>
      <c r="Q12" s="19"/>
      <c r="R12" s="6"/>
      <c r="S12" s="6"/>
      <c r="T12" s="6"/>
      <c r="U12" s="6"/>
      <c r="V12" s="6"/>
      <c r="W12" s="6"/>
      <c r="X12" s="6"/>
      <c r="Y12" s="6"/>
      <c r="Z12" s="6"/>
      <c r="AA12" s="6"/>
      <c r="AB12" s="6"/>
      <c r="AC12" s="6"/>
      <c r="AD12" s="6"/>
    </row>
    <row r="13" spans="1:30" ht="15" customHeight="1" x14ac:dyDescent="0.2">
      <c r="A13" s="14" t="s">
        <v>37</v>
      </c>
      <c r="B13" s="15" t="s">
        <v>34</v>
      </c>
      <c r="C13" s="15" t="s">
        <v>38</v>
      </c>
      <c r="D13" s="15" t="s">
        <v>17</v>
      </c>
      <c r="E13" s="16">
        <v>1</v>
      </c>
      <c r="F13" s="14" t="s">
        <v>39</v>
      </c>
      <c r="G13" s="17">
        <v>0</v>
      </c>
      <c r="H13" s="17"/>
      <c r="I13" s="17">
        <v>3083.01</v>
      </c>
      <c r="J13" s="18">
        <f t="shared" si="0"/>
        <v>3083.01</v>
      </c>
      <c r="K13" s="19"/>
      <c r="L13" s="19"/>
      <c r="M13" s="19"/>
      <c r="N13" s="19"/>
      <c r="O13" s="19"/>
      <c r="P13" s="19"/>
      <c r="Q13" s="19"/>
      <c r="R13" s="6"/>
      <c r="S13" s="6"/>
      <c r="T13" s="6"/>
      <c r="U13" s="6"/>
      <c r="V13" s="6"/>
      <c r="W13" s="6"/>
      <c r="X13" s="6"/>
      <c r="Y13" s="6"/>
      <c r="Z13" s="6"/>
      <c r="AA13" s="6"/>
      <c r="AB13" s="6"/>
      <c r="AC13" s="6"/>
      <c r="AD13" s="6"/>
    </row>
    <row r="14" spans="1:30" ht="15" customHeight="1" x14ac:dyDescent="0.2">
      <c r="A14" s="14" t="s">
        <v>40</v>
      </c>
      <c r="B14" s="44" t="s">
        <v>41</v>
      </c>
      <c r="C14" s="15" t="s">
        <v>42</v>
      </c>
      <c r="D14" s="15" t="s">
        <v>17</v>
      </c>
      <c r="E14" s="16">
        <v>1</v>
      </c>
      <c r="F14" s="14" t="s">
        <v>252</v>
      </c>
      <c r="G14" s="17">
        <v>0</v>
      </c>
      <c r="H14" s="17">
        <v>500.99</v>
      </c>
      <c r="I14" s="17">
        <v>2003.96</v>
      </c>
      <c r="J14" s="18">
        <f t="shared" si="0"/>
        <v>2504.9499999999998</v>
      </c>
      <c r="K14" s="19"/>
      <c r="L14" s="19"/>
      <c r="M14" s="19"/>
      <c r="N14" s="19"/>
      <c r="O14" s="19"/>
      <c r="P14" s="19"/>
      <c r="Q14" s="19"/>
      <c r="R14" s="6"/>
      <c r="S14" s="6"/>
      <c r="T14" s="6"/>
      <c r="U14" s="6"/>
      <c r="V14" s="6"/>
      <c r="W14" s="6"/>
      <c r="X14" s="6"/>
      <c r="Y14" s="6"/>
      <c r="Z14" s="6"/>
      <c r="AA14" s="6"/>
      <c r="AB14" s="6"/>
      <c r="AC14" s="6"/>
      <c r="AD14" s="6"/>
    </row>
    <row r="15" spans="1:30" ht="45" customHeight="1" x14ac:dyDescent="0.2">
      <c r="A15" s="21" t="s">
        <v>43</v>
      </c>
      <c r="B15" s="21" t="s">
        <v>44</v>
      </c>
      <c r="C15" s="22" t="s">
        <v>45</v>
      </c>
      <c r="D15" s="22" t="s">
        <v>46</v>
      </c>
      <c r="E15" s="22" t="s">
        <v>47</v>
      </c>
      <c r="F15" s="23"/>
      <c r="G15" s="22" t="s">
        <v>48</v>
      </c>
      <c r="H15" s="22" t="s">
        <v>49</v>
      </c>
      <c r="I15" s="22" t="s">
        <v>50</v>
      </c>
      <c r="J15" s="22" t="s">
        <v>51</v>
      </c>
      <c r="K15" s="19"/>
      <c r="L15" s="19"/>
      <c r="M15" s="19"/>
      <c r="N15" s="19"/>
      <c r="O15" s="19"/>
      <c r="P15" s="19"/>
      <c r="Q15" s="19"/>
      <c r="R15" s="6"/>
      <c r="S15" s="6"/>
      <c r="T15" s="6"/>
      <c r="U15" s="6"/>
      <c r="V15" s="6"/>
      <c r="W15" s="6"/>
      <c r="X15" s="6"/>
      <c r="Y15" s="6"/>
      <c r="Z15" s="6"/>
      <c r="AA15" s="6"/>
      <c r="AB15" s="6"/>
      <c r="AC15" s="6"/>
      <c r="AD15" s="6"/>
    </row>
    <row r="16" spans="1:30" ht="15" customHeight="1" x14ac:dyDescent="0.2">
      <c r="A16" s="24" t="s">
        <v>52</v>
      </c>
      <c r="B16" s="16" t="s">
        <v>53</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x14ac:dyDescent="0.2">
      <c r="A17" s="24" t="s">
        <v>54</v>
      </c>
      <c r="B17" s="16" t="s">
        <v>15</v>
      </c>
      <c r="C17" s="25">
        <f>SUMIFS($E$7:$E$14,$B$7:$B$14,"DAS-1",$D$7:$D$14,"&lt;&gt;VAGO")</f>
        <v>1</v>
      </c>
      <c r="D17" s="25">
        <f>SUMIFS($E$7:$E$14,$B$7:$B$14,"DAS-1",$D$7:$D$14,"VAGO")</f>
        <v>0</v>
      </c>
      <c r="E17" s="25">
        <f t="shared" si="1"/>
        <v>1</v>
      </c>
      <c r="F17" s="28"/>
      <c r="G17" s="18">
        <f>SUMIF($B$7:$B$14,"DAS-1",$G$7:$G$14)</f>
        <v>0</v>
      </c>
      <c r="H17" s="18">
        <f>SUMIF($B$7:$B$14,"DAS-1",$H$7:$H$14)</f>
        <v>2312.25</v>
      </c>
      <c r="I17" s="18">
        <f>SUMIF($B$7:$B$14,"DAS-1",$I$7:$I$14)</f>
        <v>9249.0300000000007</v>
      </c>
      <c r="J17" s="18">
        <f>SUMIF($B$7:$B$14,"DAS-1",$J$7:$J$14)</f>
        <v>11561.28</v>
      </c>
      <c r="K17" s="27"/>
      <c r="L17" s="27"/>
      <c r="M17" s="27"/>
      <c r="N17" s="27"/>
      <c r="O17" s="27"/>
      <c r="P17" s="27"/>
      <c r="Q17" s="27"/>
      <c r="R17" s="1"/>
      <c r="S17" s="1"/>
      <c r="T17" s="1"/>
      <c r="U17" s="1"/>
      <c r="V17" s="1"/>
      <c r="W17" s="1"/>
      <c r="X17" s="1"/>
      <c r="Y17" s="1"/>
      <c r="Z17" s="1"/>
      <c r="AA17" s="1"/>
      <c r="AB17" s="1"/>
      <c r="AC17" s="1"/>
      <c r="AD17" s="1"/>
    </row>
    <row r="18" spans="1:30" ht="15" customHeight="1" x14ac:dyDescent="0.2">
      <c r="A18" s="24" t="s">
        <v>55</v>
      </c>
      <c r="B18" s="16" t="s">
        <v>56</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x14ac:dyDescent="0.2">
      <c r="A19" s="24" t="s">
        <v>57</v>
      </c>
      <c r="B19" s="16" t="s">
        <v>58</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x14ac:dyDescent="0.2">
      <c r="A20" s="29" t="s">
        <v>59</v>
      </c>
      <c r="B20" s="16" t="s">
        <v>20</v>
      </c>
      <c r="C20" s="25">
        <f>SUMIFS($E$7:$E$14,$B$7:$B$14,"DAS-4",$D$7:$D$14,"&lt;&gt;VAGO")</f>
        <v>1</v>
      </c>
      <c r="D20" s="25">
        <f>SUMIFS($E$7:$E$14,$B$7:$B$14,"DAS-4",$D$7:$D$14,"VAGO")</f>
        <v>0</v>
      </c>
      <c r="E20" s="25">
        <f t="shared" si="1"/>
        <v>1</v>
      </c>
      <c r="F20" s="30"/>
      <c r="G20" s="18">
        <f>SUMIF($B$7:$B$14,"DAS-4",$G$7:$G$14)</f>
        <v>0</v>
      </c>
      <c r="H20" s="18">
        <f>SUMIF($B$7:$B$14,"DAS-4",$H$7:$H$14)</f>
        <v>1310.28</v>
      </c>
      <c r="I20" s="18">
        <f>SUMIF($B$7:$B$14,"DAS-4",$I$7:$I$14)</f>
        <v>5241.1099999999997</v>
      </c>
      <c r="J20" s="18">
        <f>SUMIF($B$7:$B$14,"DAS-4",$J$7:$J$14)</f>
        <v>6551.3899999999994</v>
      </c>
      <c r="K20" s="27"/>
      <c r="L20" s="27"/>
      <c r="M20" s="27"/>
      <c r="N20" s="27"/>
      <c r="O20" s="27"/>
      <c r="P20" s="27"/>
      <c r="Q20" s="27"/>
      <c r="R20" s="1"/>
      <c r="S20" s="1"/>
      <c r="T20" s="1"/>
      <c r="U20" s="1"/>
      <c r="V20" s="1"/>
      <c r="W20" s="1"/>
      <c r="X20" s="1"/>
      <c r="Y20" s="1"/>
      <c r="Z20" s="1"/>
      <c r="AA20" s="1"/>
      <c r="AB20" s="1"/>
      <c r="AC20" s="1"/>
      <c r="AD20" s="1"/>
    </row>
    <row r="21" spans="1:30" ht="15" customHeight="1" x14ac:dyDescent="0.2">
      <c r="A21" s="29" t="s">
        <v>60</v>
      </c>
      <c r="B21" s="16" t="s">
        <v>24</v>
      </c>
      <c r="C21" s="25">
        <f>SUMIFS($E$7:$E$14,$B$7:$B$14,"DAS-5",$D$7:$D$14,"&lt;&gt;VAGO")</f>
        <v>3</v>
      </c>
      <c r="D21" s="25">
        <f>SUMIFS($E$7:$E$14,$B$7:$B$14,"DAS-5",$D$7:$D$14,"VAGO")</f>
        <v>0</v>
      </c>
      <c r="E21" s="25">
        <f t="shared" si="1"/>
        <v>3</v>
      </c>
      <c r="F21" s="30"/>
      <c r="G21" s="18">
        <f>SUMIF($B$7:$B$14,"DAS-5",$G$7:$G$14)</f>
        <v>0</v>
      </c>
      <c r="H21" s="18">
        <f>SUMIF($B$7:$B$14,"DAS-5",$H$7:$H$14)</f>
        <v>3237.18</v>
      </c>
      <c r="I21" s="18">
        <f>SUMIF($B$7:$B$14,"DAS-5",$I$7:$I$14)</f>
        <v>12948.630000000001</v>
      </c>
      <c r="J21" s="18">
        <f>SUMIF($B$7:$B$14,"DAS-5",$J$7:$J$14)</f>
        <v>16185.810000000001</v>
      </c>
      <c r="K21" s="27"/>
      <c r="L21" s="27"/>
      <c r="M21" s="27"/>
      <c r="N21" s="27"/>
      <c r="O21" s="27"/>
      <c r="P21" s="27"/>
      <c r="Q21" s="27"/>
      <c r="R21" s="1"/>
      <c r="S21" s="1"/>
      <c r="T21" s="1"/>
      <c r="U21" s="1"/>
      <c r="V21" s="1"/>
      <c r="W21" s="1"/>
      <c r="X21" s="1"/>
      <c r="Y21" s="1"/>
      <c r="Z21" s="1"/>
      <c r="AA21" s="1"/>
      <c r="AB21" s="1"/>
      <c r="AC21" s="1"/>
      <c r="AD21" s="1"/>
    </row>
    <row r="22" spans="1:30" ht="15" customHeight="1" x14ac:dyDescent="0.2">
      <c r="A22" s="29" t="s">
        <v>61</v>
      </c>
      <c r="B22" s="16" t="s">
        <v>62</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x14ac:dyDescent="0.2">
      <c r="A23" s="29" t="s">
        <v>63</v>
      </c>
      <c r="B23" s="16" t="s">
        <v>34</v>
      </c>
      <c r="C23" s="25">
        <f>SUMIFS($E$7:$E$14,$B$7:$B$14,"CAA-2",$D$7:$D$14,"&lt;&gt;VAGO")</f>
        <v>2</v>
      </c>
      <c r="D23" s="25">
        <f>SUMIFS($E$7:$E$14,$B$7:$B$14,"CAA-2",$D$7:$D$14,"VAGO")</f>
        <v>0</v>
      </c>
      <c r="E23" s="25">
        <f t="shared" si="1"/>
        <v>2</v>
      </c>
      <c r="F23" s="30"/>
      <c r="G23" s="18">
        <f>SUMIF($B$7:$B$14,"CAA-2",$G$7:$G$14)</f>
        <v>0</v>
      </c>
      <c r="H23" s="18">
        <f>SUMIF($B$7:$B$14,"CAA-2",$H$7:$H$14)</f>
        <v>770.75</v>
      </c>
      <c r="I23" s="18">
        <f>SUMIF($B$7:$B$14,"CAA-2",$I$7:$I$14)</f>
        <v>6166.02</v>
      </c>
      <c r="J23" s="18">
        <f>SUMIF($B$7:$B$14,"CAA-2",$J$7:$J$14)</f>
        <v>6936.77</v>
      </c>
      <c r="K23" s="27"/>
      <c r="L23" s="27"/>
      <c r="M23" s="27"/>
      <c r="N23" s="27"/>
      <c r="O23" s="27"/>
      <c r="P23" s="27"/>
      <c r="Q23" s="27"/>
      <c r="R23" s="1"/>
      <c r="S23" s="1"/>
      <c r="T23" s="1"/>
      <c r="U23" s="1"/>
      <c r="V23" s="1"/>
      <c r="W23" s="1"/>
      <c r="X23" s="1"/>
      <c r="Y23" s="1"/>
      <c r="Z23" s="1"/>
      <c r="AA23" s="1"/>
      <c r="AB23" s="1"/>
      <c r="AC23" s="1"/>
      <c r="AD23" s="1"/>
    </row>
    <row r="24" spans="1:30" ht="15" customHeight="1" x14ac:dyDescent="0.2">
      <c r="A24" s="29" t="s">
        <v>64</v>
      </c>
      <c r="B24" s="16" t="s">
        <v>41</v>
      </c>
      <c r="C24" s="25">
        <f>SUMIFS($E$7:$E$14,$B$7:$B$14,"CAA-3",$D$7:$D$14,"&lt;&gt;VAGO")</f>
        <v>1</v>
      </c>
      <c r="D24" s="25">
        <f>SUMIFS($E$7:$E$14,$B$7:$B$14,"CAA-3",$D$7:$D$14,"VAGO")</f>
        <v>0</v>
      </c>
      <c r="E24" s="25">
        <f t="shared" si="1"/>
        <v>1</v>
      </c>
      <c r="F24" s="28"/>
      <c r="G24" s="18">
        <f>SUMIF($B$7:$B$14,"CAA-3",$G$7:$G$14)</f>
        <v>0</v>
      </c>
      <c r="H24" s="18">
        <f>SUMIF($B$7:$B$14,"CAA-3",$H$7:$H$14)</f>
        <v>500.99</v>
      </c>
      <c r="I24" s="18">
        <f>SUMIF($B$7:$B$14,"CAA-3",$I$7:$I$14)</f>
        <v>2003.96</v>
      </c>
      <c r="J24" s="18">
        <f>SUMIF($B$7:$B$14,"CAA-3",$J$7:$J$14)</f>
        <v>2504.9499999999998</v>
      </c>
      <c r="K24" s="27"/>
      <c r="L24" s="27"/>
      <c r="M24" s="27"/>
      <c r="N24" s="27"/>
      <c r="O24" s="27"/>
      <c r="P24" s="27"/>
      <c r="Q24" s="27"/>
      <c r="R24" s="1"/>
      <c r="S24" s="1"/>
      <c r="T24" s="1"/>
      <c r="U24" s="1"/>
      <c r="V24" s="1"/>
      <c r="W24" s="1"/>
      <c r="X24" s="1"/>
      <c r="Y24" s="1"/>
      <c r="Z24" s="1"/>
      <c r="AA24" s="1"/>
      <c r="AB24" s="1"/>
      <c r="AC24" s="1"/>
      <c r="AD24" s="1"/>
    </row>
    <row r="25" spans="1:30" ht="15" customHeight="1" x14ac:dyDescent="0.2">
      <c r="A25" s="29" t="s">
        <v>65</v>
      </c>
      <c r="B25" s="16" t="s">
        <v>66</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x14ac:dyDescent="0.2">
      <c r="A26" s="29" t="s">
        <v>67</v>
      </c>
      <c r="B26" s="16" t="s">
        <v>68</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x14ac:dyDescent="0.2">
      <c r="A27" s="21" t="s">
        <v>69</v>
      </c>
      <c r="B27" s="23"/>
      <c r="C27" s="22">
        <f>SUM(C16:C24)</f>
        <v>8</v>
      </c>
      <c r="D27" s="22">
        <f>SUM(D16:D24)</f>
        <v>0</v>
      </c>
      <c r="E27" s="22">
        <f>SUM(E16:E24)</f>
        <v>8</v>
      </c>
      <c r="F27" s="23"/>
      <c r="G27" s="31">
        <f>SUM(G16:G26)</f>
        <v>0</v>
      </c>
      <c r="H27" s="31">
        <f>SUM(H16:H26)</f>
        <v>8131.4499999999989</v>
      </c>
      <c r="I27" s="31">
        <f>SUM(I16:I26)</f>
        <v>35608.75</v>
      </c>
      <c r="J27" s="31">
        <f>SUM(J16:J26)</f>
        <v>43740.2</v>
      </c>
      <c r="K27" s="27"/>
      <c r="L27" s="27"/>
      <c r="M27" s="27"/>
      <c r="N27" s="27"/>
      <c r="O27" s="27"/>
      <c r="P27" s="27"/>
      <c r="Q27" s="27"/>
      <c r="R27" s="1"/>
      <c r="S27" s="1"/>
      <c r="T27" s="1"/>
      <c r="U27" s="1"/>
      <c r="V27" s="1"/>
      <c r="W27" s="1"/>
      <c r="X27" s="1"/>
      <c r="Y27" s="1"/>
      <c r="Z27" s="1"/>
      <c r="AA27" s="1"/>
      <c r="AB27" s="1"/>
      <c r="AC27" s="1"/>
      <c r="AD27" s="1"/>
    </row>
    <row r="28" spans="1:30" ht="45.75" customHeight="1" x14ac:dyDescent="0.2">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x14ac:dyDescent="0.2">
      <c r="A29" s="59" t="s">
        <v>70</v>
      </c>
      <c r="B29" s="52"/>
      <c r="C29" s="52"/>
      <c r="D29" s="52"/>
      <c r="E29" s="52"/>
      <c r="F29" s="52"/>
      <c r="G29" s="52"/>
      <c r="H29" s="52"/>
      <c r="I29" s="53"/>
      <c r="J29" s="27"/>
      <c r="K29" s="7"/>
      <c r="L29" s="27"/>
      <c r="M29" s="27"/>
      <c r="N29" s="27"/>
      <c r="O29" s="27"/>
      <c r="P29" s="27"/>
      <c r="Q29" s="27"/>
      <c r="R29" s="1"/>
      <c r="S29" s="1"/>
      <c r="T29" s="1"/>
      <c r="U29" s="1"/>
      <c r="V29" s="1"/>
      <c r="W29" s="1"/>
      <c r="X29" s="1"/>
      <c r="Y29" s="1"/>
      <c r="Z29" s="1"/>
      <c r="AA29" s="1"/>
      <c r="AB29" s="1"/>
      <c r="AC29" s="1"/>
      <c r="AD29" s="1"/>
    </row>
    <row r="30" spans="1:30" ht="30" customHeight="1" x14ac:dyDescent="0.2">
      <c r="A30" s="10" t="s">
        <v>71</v>
      </c>
      <c r="B30" s="10" t="s">
        <v>72</v>
      </c>
      <c r="C30" s="10" t="s">
        <v>73</v>
      </c>
      <c r="D30" s="10" t="s">
        <v>74</v>
      </c>
      <c r="E30" s="10" t="s">
        <v>75</v>
      </c>
      <c r="F30" s="10" t="s">
        <v>76</v>
      </c>
      <c r="G30" s="10" t="s">
        <v>77</v>
      </c>
      <c r="H30" s="10" t="s">
        <v>78</v>
      </c>
      <c r="I30" s="10" t="s">
        <v>79</v>
      </c>
      <c r="J30" s="33"/>
      <c r="K30" s="7"/>
      <c r="L30" s="33"/>
      <c r="M30" s="33"/>
      <c r="N30" s="33"/>
      <c r="O30" s="33"/>
      <c r="P30" s="33"/>
      <c r="Q30" s="33"/>
      <c r="R30" s="13"/>
      <c r="S30" s="13"/>
      <c r="T30" s="13"/>
      <c r="U30" s="13"/>
      <c r="V30" s="13"/>
      <c r="W30" s="13"/>
      <c r="X30" s="13"/>
      <c r="Y30" s="13"/>
      <c r="Z30" s="13"/>
      <c r="AA30" s="13"/>
      <c r="AB30" s="13"/>
      <c r="AC30" s="13"/>
      <c r="AD30" s="13"/>
    </row>
    <row r="31" spans="1:30" ht="15" customHeight="1" x14ac:dyDescent="0.2">
      <c r="A31" s="14" t="s">
        <v>80</v>
      </c>
      <c r="B31" s="34" t="s">
        <v>81</v>
      </c>
      <c r="C31" s="15" t="s">
        <v>82</v>
      </c>
      <c r="D31" s="15" t="s">
        <v>83</v>
      </c>
      <c r="E31" s="16">
        <v>1</v>
      </c>
      <c r="F31" s="35" t="s">
        <v>84</v>
      </c>
      <c r="G31" s="17">
        <v>0</v>
      </c>
      <c r="H31" s="17">
        <v>0</v>
      </c>
      <c r="I31" s="18">
        <v>5241.1099999999997</v>
      </c>
      <c r="J31" s="27"/>
      <c r="K31" s="19"/>
      <c r="L31" s="19"/>
      <c r="M31" s="19"/>
      <c r="N31" s="19"/>
      <c r="O31" s="19"/>
      <c r="P31" s="19"/>
      <c r="Q31" s="19"/>
      <c r="R31" s="6"/>
      <c r="S31" s="6"/>
      <c r="T31" s="6"/>
      <c r="U31" s="6"/>
      <c r="V31" s="6"/>
      <c r="W31" s="6"/>
      <c r="X31" s="6"/>
      <c r="Y31" s="6"/>
      <c r="Z31" s="6"/>
      <c r="AA31" s="6"/>
      <c r="AB31" s="6"/>
      <c r="AC31" s="6"/>
      <c r="AD31" s="6"/>
    </row>
    <row r="32" spans="1:30" ht="15" customHeight="1" x14ac:dyDescent="0.2">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x14ac:dyDescent="0.2">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x14ac:dyDescent="0.2">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x14ac:dyDescent="0.2">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x14ac:dyDescent="0.2">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x14ac:dyDescent="0.2">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x14ac:dyDescent="0.2">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x14ac:dyDescent="0.2">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x14ac:dyDescent="0.2">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x14ac:dyDescent="0.2">
      <c r="A41" s="21" t="s">
        <v>85</v>
      </c>
      <c r="B41" s="21" t="s">
        <v>86</v>
      </c>
      <c r="C41" s="22" t="s">
        <v>87</v>
      </c>
      <c r="D41" s="22" t="s">
        <v>88</v>
      </c>
      <c r="E41" s="22" t="s">
        <v>89</v>
      </c>
      <c r="F41" s="36"/>
      <c r="G41" s="22" t="s">
        <v>90</v>
      </c>
      <c r="H41" s="22" t="s">
        <v>91</v>
      </c>
      <c r="I41" s="22" t="s">
        <v>92</v>
      </c>
      <c r="J41" s="27"/>
      <c r="K41" s="7"/>
      <c r="L41" s="7"/>
      <c r="M41" s="7"/>
      <c r="N41" s="7"/>
      <c r="O41" s="7"/>
      <c r="P41" s="7"/>
      <c r="Q41" s="7"/>
      <c r="R41" s="20"/>
      <c r="S41" s="20"/>
      <c r="T41" s="20"/>
      <c r="U41" s="20"/>
      <c r="V41" s="20"/>
      <c r="W41" s="20"/>
      <c r="X41" s="20"/>
      <c r="Y41" s="20"/>
      <c r="Z41" s="20"/>
      <c r="AA41" s="20"/>
      <c r="AB41" s="20"/>
      <c r="AC41" s="20"/>
      <c r="AD41" s="20"/>
    </row>
    <row r="42" spans="1:30" ht="15" customHeight="1" x14ac:dyDescent="0.2">
      <c r="A42" s="24" t="s">
        <v>93</v>
      </c>
      <c r="B42" s="37" t="s">
        <v>94</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x14ac:dyDescent="0.2">
      <c r="A43" s="24" t="s">
        <v>95</v>
      </c>
      <c r="B43" s="37" t="s">
        <v>96</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x14ac:dyDescent="0.2">
      <c r="A44" s="24" t="s">
        <v>97</v>
      </c>
      <c r="B44" s="37" t="s">
        <v>81</v>
      </c>
      <c r="C44" s="25">
        <f>SUMIFS($E$31:$E$40,$B$31:$B$40,"FDA-2",$D$31:$D$40,"&lt;&gt;VAGO")</f>
        <v>1</v>
      </c>
      <c r="D44" s="25">
        <f>SUMIFS($E$31:$E$40,$B$31:$B$40,"FDA-2",$D$31:$D$40,"VAGO")</f>
        <v>0</v>
      </c>
      <c r="E44" s="25">
        <f>C44+D44</f>
        <v>1</v>
      </c>
      <c r="F44" s="28"/>
      <c r="G44" s="18">
        <f>SUMIF($B$31:$B$40,"FDA-2",$G$31:$G$40)</f>
        <v>0</v>
      </c>
      <c r="H44" s="18">
        <f>SUMIF($B$31:$B$40,"FDA-2",$H$31:$H$40)</f>
        <v>0</v>
      </c>
      <c r="I44" s="18">
        <f>SUMIF($B$31:$B$40,"FDA-2",$I$31:$I$40)</f>
        <v>5241.1099999999997</v>
      </c>
      <c r="J44" s="19"/>
      <c r="K44" s="7"/>
      <c r="L44" s="19"/>
      <c r="M44" s="19"/>
      <c r="N44" s="19"/>
      <c r="O44" s="19"/>
      <c r="P44" s="19"/>
      <c r="Q44" s="19"/>
      <c r="R44" s="6"/>
      <c r="S44" s="6"/>
      <c r="T44" s="6"/>
      <c r="U44" s="6"/>
      <c r="V44" s="6"/>
      <c r="W44" s="6"/>
      <c r="X44" s="6"/>
      <c r="Y44" s="6"/>
      <c r="Z44" s="6"/>
      <c r="AA44" s="6"/>
      <c r="AB44" s="6"/>
      <c r="AC44" s="6"/>
      <c r="AD44" s="6"/>
    </row>
    <row r="45" spans="1:30" ht="15" customHeight="1" x14ac:dyDescent="0.2">
      <c r="A45" s="24" t="s">
        <v>98</v>
      </c>
      <c r="B45" s="37" t="s">
        <v>99</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x14ac:dyDescent="0.2">
      <c r="A46" s="24" t="s">
        <v>100</v>
      </c>
      <c r="B46" s="37" t="s">
        <v>101</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x14ac:dyDescent="0.2">
      <c r="A47" s="21" t="s">
        <v>102</v>
      </c>
      <c r="B47" s="36"/>
      <c r="C47" s="22">
        <f>SUM(C43:C46)</f>
        <v>1</v>
      </c>
      <c r="D47" s="22">
        <f>SUM(D43:D46)</f>
        <v>0</v>
      </c>
      <c r="E47" s="22">
        <f>SUM(E43:E46)</f>
        <v>1</v>
      </c>
      <c r="F47" s="36"/>
      <c r="G47" s="38">
        <f>SUM(G42:G46)</f>
        <v>0</v>
      </c>
      <c r="H47" s="38">
        <f>SUM(H42:H46)</f>
        <v>0</v>
      </c>
      <c r="I47" s="38">
        <f>SUM(I42:I46)</f>
        <v>5241.1099999999997</v>
      </c>
      <c r="J47" s="19"/>
      <c r="K47" s="7"/>
      <c r="L47" s="19"/>
      <c r="M47" s="19"/>
      <c r="N47" s="19"/>
      <c r="O47" s="19"/>
      <c r="P47" s="19"/>
      <c r="Q47" s="19"/>
      <c r="R47" s="6"/>
      <c r="S47" s="6"/>
      <c r="T47" s="6"/>
      <c r="U47" s="6"/>
      <c r="V47" s="6"/>
      <c r="W47" s="6"/>
      <c r="X47" s="6"/>
      <c r="Y47" s="6"/>
      <c r="Z47" s="6"/>
      <c r="AA47" s="6"/>
      <c r="AB47" s="6"/>
      <c r="AC47" s="6"/>
      <c r="AD47" s="6"/>
    </row>
    <row r="48" spans="1:30" ht="45" customHeight="1" x14ac:dyDescent="0.2">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x14ac:dyDescent="0.2">
      <c r="A49" s="59" t="s">
        <v>103</v>
      </c>
      <c r="B49" s="52"/>
      <c r="C49" s="52"/>
      <c r="D49" s="52"/>
      <c r="E49" s="52"/>
      <c r="F49" s="52"/>
      <c r="G49" s="52"/>
      <c r="H49" s="52"/>
      <c r="I49" s="53"/>
      <c r="J49" s="19"/>
      <c r="K49" s="7"/>
      <c r="L49" s="19"/>
      <c r="M49" s="19"/>
      <c r="N49" s="19"/>
      <c r="O49" s="19"/>
      <c r="P49" s="19"/>
      <c r="Q49" s="19"/>
      <c r="R49" s="6"/>
      <c r="S49" s="6"/>
      <c r="T49" s="6"/>
      <c r="U49" s="6"/>
      <c r="V49" s="6"/>
      <c r="W49" s="6"/>
      <c r="X49" s="6"/>
      <c r="Y49" s="6"/>
      <c r="Z49" s="6"/>
      <c r="AA49" s="6"/>
      <c r="AB49" s="6"/>
      <c r="AC49" s="6"/>
      <c r="AD49" s="6"/>
    </row>
    <row r="50" spans="1:30" ht="30" customHeight="1" x14ac:dyDescent="0.2">
      <c r="A50" s="39" t="s">
        <v>104</v>
      </c>
      <c r="B50" s="10" t="s">
        <v>105</v>
      </c>
      <c r="C50" s="10" t="s">
        <v>106</v>
      </c>
      <c r="D50" s="10" t="s">
        <v>107</v>
      </c>
      <c r="E50" s="10" t="s">
        <v>108</v>
      </c>
      <c r="F50" s="10" t="s">
        <v>109</v>
      </c>
      <c r="G50" s="10" t="s">
        <v>110</v>
      </c>
      <c r="H50" s="10" t="s">
        <v>111</v>
      </c>
      <c r="I50" s="10" t="s">
        <v>112</v>
      </c>
      <c r="J50" s="7"/>
      <c r="K50" s="7"/>
      <c r="L50" s="7"/>
      <c r="M50" s="7"/>
      <c r="N50" s="7"/>
      <c r="O50" s="7"/>
      <c r="P50" s="7"/>
      <c r="Q50" s="7"/>
      <c r="R50" s="13"/>
      <c r="S50" s="13"/>
      <c r="T50" s="13"/>
      <c r="U50" s="13"/>
      <c r="V50" s="13"/>
      <c r="W50" s="13"/>
      <c r="X50" s="13"/>
      <c r="Y50" s="13"/>
      <c r="Z50" s="13"/>
      <c r="AA50" s="13"/>
      <c r="AB50" s="13"/>
      <c r="AC50" s="13"/>
      <c r="AD50" s="13"/>
    </row>
    <row r="51" spans="1:30" ht="15" customHeight="1" x14ac:dyDescent="0.2">
      <c r="A51" s="45" t="s">
        <v>113</v>
      </c>
      <c r="B51" s="46" t="s">
        <v>114</v>
      </c>
      <c r="C51" s="46" t="s">
        <v>115</v>
      </c>
      <c r="D51" s="15" t="s">
        <v>83</v>
      </c>
      <c r="E51" s="16">
        <v>1</v>
      </c>
      <c r="F51" s="45" t="s">
        <v>116</v>
      </c>
      <c r="G51" s="17">
        <v>0</v>
      </c>
      <c r="H51" s="17">
        <v>0</v>
      </c>
      <c r="I51" s="18">
        <v>1392.8</v>
      </c>
      <c r="J51" s="19"/>
      <c r="K51" s="19"/>
      <c r="L51" s="19"/>
      <c r="M51" s="19"/>
      <c r="N51" s="19"/>
      <c r="O51" s="19"/>
      <c r="P51" s="19"/>
      <c r="Q51" s="19"/>
      <c r="R51" s="6"/>
      <c r="S51" s="6"/>
      <c r="T51" s="6"/>
      <c r="U51" s="6"/>
      <c r="V51" s="6"/>
      <c r="W51" s="6"/>
      <c r="X51" s="6"/>
      <c r="Y51" s="6"/>
      <c r="Z51" s="6"/>
      <c r="AA51" s="6"/>
      <c r="AB51" s="6"/>
      <c r="AC51" s="6"/>
      <c r="AD51" s="6"/>
    </row>
    <row r="52" spans="1:30" ht="15" customHeight="1" x14ac:dyDescent="0.2">
      <c r="A52" s="45" t="s">
        <v>113</v>
      </c>
      <c r="B52" s="46" t="s">
        <v>114</v>
      </c>
      <c r="C52" s="15" t="s">
        <v>28</v>
      </c>
      <c r="D52" s="15" t="s">
        <v>83</v>
      </c>
      <c r="E52" s="16">
        <v>1</v>
      </c>
      <c r="F52" s="14" t="s">
        <v>117</v>
      </c>
      <c r="G52" s="17">
        <v>0</v>
      </c>
      <c r="H52" s="17">
        <v>0</v>
      </c>
      <c r="I52" s="18">
        <v>1392.8</v>
      </c>
      <c r="J52" s="19"/>
      <c r="K52" s="19"/>
      <c r="L52" s="19"/>
      <c r="M52" s="19"/>
      <c r="N52" s="19"/>
      <c r="O52" s="19"/>
      <c r="P52" s="19"/>
      <c r="Q52" s="19"/>
      <c r="R52" s="6"/>
      <c r="S52" s="6"/>
      <c r="T52" s="6"/>
      <c r="U52" s="6"/>
      <c r="V52" s="6"/>
      <c r="W52" s="6"/>
      <c r="X52" s="6"/>
      <c r="Y52" s="6"/>
      <c r="Z52" s="6"/>
      <c r="AA52" s="6"/>
      <c r="AB52" s="6"/>
      <c r="AC52" s="6"/>
      <c r="AD52" s="6"/>
    </row>
    <row r="53" spans="1:30" ht="15" customHeight="1" x14ac:dyDescent="0.2">
      <c r="A53" s="45" t="s">
        <v>113</v>
      </c>
      <c r="B53" s="46" t="s">
        <v>114</v>
      </c>
      <c r="C53" s="15" t="s">
        <v>118</v>
      </c>
      <c r="D53" s="15" t="s">
        <v>83</v>
      </c>
      <c r="E53" s="16">
        <v>1</v>
      </c>
      <c r="F53" s="35" t="s">
        <v>119</v>
      </c>
      <c r="G53" s="17">
        <v>0</v>
      </c>
      <c r="H53" s="17">
        <v>0</v>
      </c>
      <c r="I53" s="18">
        <v>1392.8</v>
      </c>
      <c r="J53" s="19"/>
      <c r="K53" s="19"/>
      <c r="L53" s="19"/>
      <c r="M53" s="19"/>
      <c r="N53" s="19"/>
      <c r="O53" s="19"/>
      <c r="P53" s="19"/>
      <c r="Q53" s="19"/>
      <c r="R53" s="6"/>
      <c r="S53" s="6"/>
      <c r="T53" s="6"/>
      <c r="U53" s="6"/>
      <c r="V53" s="6"/>
      <c r="W53" s="6"/>
      <c r="X53" s="6"/>
      <c r="Y53" s="6"/>
      <c r="Z53" s="6"/>
      <c r="AA53" s="6"/>
      <c r="AB53" s="6"/>
      <c r="AC53" s="6"/>
      <c r="AD53" s="6"/>
    </row>
    <row r="54" spans="1:30" ht="15" customHeight="1" x14ac:dyDescent="0.2">
      <c r="A54" s="45" t="s">
        <v>113</v>
      </c>
      <c r="B54" s="46" t="s">
        <v>114</v>
      </c>
      <c r="C54" s="15" t="s">
        <v>31</v>
      </c>
      <c r="D54" s="15" t="s">
        <v>83</v>
      </c>
      <c r="E54" s="16">
        <v>1</v>
      </c>
      <c r="F54" s="14" t="s">
        <v>120</v>
      </c>
      <c r="G54" s="17">
        <v>0</v>
      </c>
      <c r="H54" s="17">
        <v>0</v>
      </c>
      <c r="I54" s="18">
        <v>1392.8</v>
      </c>
      <c r="J54" s="19"/>
      <c r="K54" s="19"/>
      <c r="L54" s="19"/>
      <c r="M54" s="19"/>
      <c r="N54" s="19"/>
      <c r="O54" s="19"/>
      <c r="P54" s="19"/>
      <c r="Q54" s="19"/>
      <c r="R54" s="6"/>
      <c r="S54" s="6"/>
      <c r="T54" s="6"/>
      <c r="U54" s="6"/>
      <c r="V54" s="6"/>
      <c r="W54" s="6"/>
      <c r="X54" s="6"/>
      <c r="Y54" s="6"/>
      <c r="Z54" s="6"/>
      <c r="AA54" s="6"/>
      <c r="AB54" s="6"/>
      <c r="AC54" s="6"/>
      <c r="AD54" s="6"/>
    </row>
    <row r="55" spans="1:30" ht="15" customHeight="1" x14ac:dyDescent="0.2">
      <c r="A55" s="47" t="s">
        <v>113</v>
      </c>
      <c r="B55" s="46" t="s">
        <v>114</v>
      </c>
      <c r="C55" s="15" t="s">
        <v>152</v>
      </c>
      <c r="D55" s="15" t="s">
        <v>83</v>
      </c>
      <c r="E55" s="16">
        <v>1</v>
      </c>
      <c r="F55" s="49" t="s">
        <v>250</v>
      </c>
      <c r="G55" s="17">
        <v>0</v>
      </c>
      <c r="H55" s="17">
        <v>0</v>
      </c>
      <c r="I55" s="18">
        <v>1392.8</v>
      </c>
      <c r="J55" s="19"/>
      <c r="K55" s="19"/>
      <c r="L55" s="19"/>
      <c r="M55" s="19"/>
      <c r="N55" s="19"/>
      <c r="O55" s="19"/>
      <c r="P55" s="19"/>
      <c r="Q55" s="19"/>
      <c r="R55" s="6"/>
      <c r="S55" s="6"/>
      <c r="T55" s="6"/>
      <c r="U55" s="6"/>
      <c r="V55" s="6"/>
      <c r="W55" s="6"/>
      <c r="X55" s="6"/>
      <c r="Y55" s="6"/>
      <c r="Z55" s="6"/>
      <c r="AA55" s="6"/>
      <c r="AB55" s="6"/>
      <c r="AC55" s="6"/>
      <c r="AD55" s="6"/>
    </row>
    <row r="56" spans="1:30" ht="15" customHeight="1" x14ac:dyDescent="0.2">
      <c r="A56" s="45" t="s">
        <v>113</v>
      </c>
      <c r="B56" s="46" t="s">
        <v>114</v>
      </c>
      <c r="C56" s="46" t="s">
        <v>121</v>
      </c>
      <c r="D56" s="15" t="s">
        <v>83</v>
      </c>
      <c r="E56" s="16">
        <v>1</v>
      </c>
      <c r="F56" s="45" t="s">
        <v>122</v>
      </c>
      <c r="G56" s="17">
        <v>0</v>
      </c>
      <c r="H56" s="17">
        <v>0</v>
      </c>
      <c r="I56" s="18">
        <v>1392.8</v>
      </c>
      <c r="J56" s="19"/>
      <c r="K56" s="19"/>
      <c r="L56" s="19"/>
      <c r="M56" s="19"/>
      <c r="N56" s="19"/>
      <c r="O56" s="19"/>
      <c r="P56" s="19"/>
      <c r="Q56" s="19"/>
      <c r="R56" s="6"/>
      <c r="S56" s="6"/>
      <c r="T56" s="6"/>
      <c r="U56" s="6"/>
      <c r="V56" s="6"/>
      <c r="W56" s="6"/>
      <c r="X56" s="6"/>
      <c r="Y56" s="6"/>
      <c r="Z56" s="6"/>
      <c r="AA56" s="6"/>
      <c r="AB56" s="6"/>
      <c r="AC56" s="6"/>
      <c r="AD56" s="6"/>
    </row>
    <row r="57" spans="1:30" ht="15" customHeight="1" x14ac:dyDescent="0.2">
      <c r="A57" s="45" t="s">
        <v>113</v>
      </c>
      <c r="B57" s="46" t="s">
        <v>114</v>
      </c>
      <c r="C57" s="46" t="s">
        <v>251</v>
      </c>
      <c r="D57" s="15" t="s">
        <v>83</v>
      </c>
      <c r="E57" s="16">
        <v>1</v>
      </c>
      <c r="F57" s="45" t="s">
        <v>123</v>
      </c>
      <c r="G57" s="17">
        <v>0</v>
      </c>
      <c r="H57" s="17">
        <v>0</v>
      </c>
      <c r="I57" s="18">
        <v>1392.8</v>
      </c>
      <c r="J57" s="19"/>
      <c r="K57" s="19"/>
      <c r="L57" s="19"/>
      <c r="M57" s="19"/>
      <c r="N57" s="19"/>
      <c r="O57" s="19"/>
      <c r="P57" s="19"/>
      <c r="Q57" s="19"/>
      <c r="R57" s="6"/>
      <c r="S57" s="6"/>
      <c r="T57" s="6"/>
      <c r="U57" s="6"/>
      <c r="V57" s="6"/>
      <c r="W57" s="6"/>
      <c r="X57" s="6"/>
      <c r="Y57" s="6"/>
      <c r="Z57" s="6"/>
      <c r="AA57" s="6"/>
      <c r="AB57" s="6"/>
      <c r="AC57" s="6"/>
      <c r="AD57" s="6"/>
    </row>
    <row r="58" spans="1:30" ht="15" customHeight="1" x14ac:dyDescent="0.2">
      <c r="A58" s="45" t="s">
        <v>113</v>
      </c>
      <c r="B58" s="46" t="s">
        <v>114</v>
      </c>
      <c r="C58" s="46" t="s">
        <v>124</v>
      </c>
      <c r="D58" s="15" t="s">
        <v>83</v>
      </c>
      <c r="E58" s="16">
        <v>1</v>
      </c>
      <c r="F58" s="45" t="s">
        <v>125</v>
      </c>
      <c r="G58" s="17">
        <v>0</v>
      </c>
      <c r="H58" s="17">
        <v>0</v>
      </c>
      <c r="I58" s="18">
        <v>1392.8</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x14ac:dyDescent="0.2">
      <c r="A59" s="45" t="s">
        <v>113</v>
      </c>
      <c r="B59" s="46" t="s">
        <v>114</v>
      </c>
      <c r="C59" s="46" t="s">
        <v>21</v>
      </c>
      <c r="D59" s="15" t="s">
        <v>83</v>
      </c>
      <c r="E59" s="16">
        <v>1</v>
      </c>
      <c r="F59" s="45" t="s">
        <v>126</v>
      </c>
      <c r="G59" s="17">
        <v>0</v>
      </c>
      <c r="H59" s="17">
        <v>0</v>
      </c>
      <c r="I59" s="18">
        <v>1392.8</v>
      </c>
      <c r="J59" s="19"/>
      <c r="K59" s="19"/>
      <c r="L59" s="19"/>
      <c r="M59" s="19"/>
      <c r="N59" s="19"/>
      <c r="O59" s="19"/>
      <c r="P59" s="19"/>
      <c r="Q59" s="19"/>
      <c r="R59" s="6"/>
      <c r="S59" s="6"/>
      <c r="T59" s="6"/>
      <c r="U59" s="6"/>
      <c r="V59" s="6"/>
      <c r="W59" s="6"/>
      <c r="X59" s="6"/>
      <c r="Y59" s="6"/>
      <c r="Z59" s="6"/>
      <c r="AA59" s="6"/>
      <c r="AB59" s="6"/>
      <c r="AC59" s="6"/>
      <c r="AD59" s="6"/>
    </row>
    <row r="60" spans="1:30" ht="15" customHeight="1" x14ac:dyDescent="0.2">
      <c r="A60" s="45" t="s">
        <v>113</v>
      </c>
      <c r="B60" s="46" t="s">
        <v>114</v>
      </c>
      <c r="C60" s="46" t="s">
        <v>127</v>
      </c>
      <c r="D60" s="15" t="s">
        <v>83</v>
      </c>
      <c r="E60" s="16">
        <v>1</v>
      </c>
      <c r="F60" s="45" t="s">
        <v>128</v>
      </c>
      <c r="G60" s="17">
        <v>0</v>
      </c>
      <c r="H60" s="17">
        <v>0</v>
      </c>
      <c r="I60" s="18">
        <v>1392.8</v>
      </c>
      <c r="J60" s="19"/>
      <c r="K60" s="19"/>
      <c r="L60" s="19"/>
      <c r="M60" s="19"/>
      <c r="N60" s="19"/>
      <c r="O60" s="19"/>
      <c r="P60" s="19"/>
      <c r="Q60" s="19"/>
      <c r="R60" s="6"/>
      <c r="S60" s="6"/>
      <c r="T60" s="6"/>
      <c r="U60" s="6"/>
      <c r="V60" s="6"/>
      <c r="W60" s="6"/>
      <c r="X60" s="6"/>
      <c r="Y60" s="6"/>
      <c r="Z60" s="6"/>
      <c r="AA60" s="6"/>
      <c r="AB60" s="6"/>
      <c r="AC60" s="6"/>
      <c r="AD60" s="6"/>
    </row>
    <row r="61" spans="1:30" ht="15" customHeight="1" x14ac:dyDescent="0.2">
      <c r="A61" s="45" t="s">
        <v>113</v>
      </c>
      <c r="B61" s="46" t="s">
        <v>114</v>
      </c>
      <c r="C61" s="46" t="s">
        <v>129</v>
      </c>
      <c r="D61" s="15"/>
      <c r="E61" s="16">
        <v>1</v>
      </c>
      <c r="F61" s="48" t="s">
        <v>249</v>
      </c>
      <c r="G61" s="17">
        <v>0</v>
      </c>
      <c r="H61" s="17">
        <v>0</v>
      </c>
      <c r="I61" s="18">
        <v>0</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x14ac:dyDescent="0.2">
      <c r="A62" s="45" t="s">
        <v>113</v>
      </c>
      <c r="B62" s="46" t="s">
        <v>114</v>
      </c>
      <c r="C62" s="46" t="s">
        <v>130</v>
      </c>
      <c r="D62" s="15" t="s">
        <v>83</v>
      </c>
      <c r="E62" s="16">
        <v>1</v>
      </c>
      <c r="F62" s="45" t="s">
        <v>253</v>
      </c>
      <c r="G62" s="17">
        <v>0</v>
      </c>
      <c r="H62" s="17">
        <v>0</v>
      </c>
      <c r="I62" s="18">
        <v>1392.8</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x14ac:dyDescent="0.2">
      <c r="A63" s="45" t="s">
        <v>113</v>
      </c>
      <c r="B63" s="46" t="s">
        <v>114</v>
      </c>
      <c r="C63" s="46" t="s">
        <v>255</v>
      </c>
      <c r="D63" s="15" t="s">
        <v>83</v>
      </c>
      <c r="E63" s="16">
        <v>1</v>
      </c>
      <c r="F63" s="45" t="s">
        <v>131</v>
      </c>
      <c r="G63" s="17">
        <v>0</v>
      </c>
      <c r="H63" s="17">
        <v>0</v>
      </c>
      <c r="I63" s="18">
        <v>1392.8</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x14ac:dyDescent="0.2">
      <c r="A64" s="45" t="s">
        <v>113</v>
      </c>
      <c r="B64" s="46" t="s">
        <v>114</v>
      </c>
      <c r="C64" s="46" t="s">
        <v>132</v>
      </c>
      <c r="D64" s="15" t="s">
        <v>83</v>
      </c>
      <c r="E64" s="16">
        <v>1</v>
      </c>
      <c r="F64" s="50" t="s">
        <v>256</v>
      </c>
      <c r="G64" s="17">
        <v>0</v>
      </c>
      <c r="H64" s="17">
        <v>0</v>
      </c>
      <c r="I64" s="18">
        <v>1392.8</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x14ac:dyDescent="0.2">
      <c r="A65" s="45" t="s">
        <v>133</v>
      </c>
      <c r="B65" s="46" t="s">
        <v>134</v>
      </c>
      <c r="C65" s="46" t="s">
        <v>25</v>
      </c>
      <c r="D65" s="15" t="s">
        <v>83</v>
      </c>
      <c r="E65" s="16">
        <v>1</v>
      </c>
      <c r="F65" s="45" t="s">
        <v>135</v>
      </c>
      <c r="G65" s="17">
        <v>0</v>
      </c>
      <c r="H65" s="17">
        <v>0</v>
      </c>
      <c r="I65" s="18">
        <v>849.76</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x14ac:dyDescent="0.2">
      <c r="A66" s="45" t="s">
        <v>133</v>
      </c>
      <c r="B66" s="46" t="s">
        <v>134</v>
      </c>
      <c r="C66" s="46" t="s">
        <v>21</v>
      </c>
      <c r="D66" s="15" t="s">
        <v>83</v>
      </c>
      <c r="E66" s="16">
        <v>1</v>
      </c>
      <c r="F66" s="45" t="s">
        <v>136</v>
      </c>
      <c r="G66" s="17">
        <v>0</v>
      </c>
      <c r="H66" s="17">
        <v>0</v>
      </c>
      <c r="I66" s="18">
        <v>849.76</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x14ac:dyDescent="0.2">
      <c r="A67" s="45" t="s">
        <v>133</v>
      </c>
      <c r="B67" s="46" t="s">
        <v>134</v>
      </c>
      <c r="C67" s="46" t="s">
        <v>21</v>
      </c>
      <c r="D67" s="15" t="s">
        <v>83</v>
      </c>
      <c r="E67" s="16">
        <v>1</v>
      </c>
      <c r="F67" s="45" t="s">
        <v>137</v>
      </c>
      <c r="G67" s="17">
        <v>0</v>
      </c>
      <c r="H67" s="17">
        <v>0</v>
      </c>
      <c r="I67" s="18">
        <v>849.76</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x14ac:dyDescent="0.2">
      <c r="A68" s="45" t="s">
        <v>133</v>
      </c>
      <c r="B68" s="46" t="s">
        <v>134</v>
      </c>
      <c r="C68" s="46" t="s">
        <v>82</v>
      </c>
      <c r="D68" s="15" t="s">
        <v>83</v>
      </c>
      <c r="E68" s="16">
        <v>1</v>
      </c>
      <c r="F68" s="45" t="s">
        <v>138</v>
      </c>
      <c r="G68" s="17">
        <v>0</v>
      </c>
      <c r="H68" s="17">
        <v>0</v>
      </c>
      <c r="I68" s="18">
        <v>849.76</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x14ac:dyDescent="0.2">
      <c r="A69" s="45" t="s">
        <v>139</v>
      </c>
      <c r="B69" s="46" t="s">
        <v>140</v>
      </c>
      <c r="C69" s="46" t="s">
        <v>121</v>
      </c>
      <c r="D69" s="15" t="s">
        <v>83</v>
      </c>
      <c r="E69" s="16">
        <v>1</v>
      </c>
      <c r="F69" s="45" t="s">
        <v>141</v>
      </c>
      <c r="G69" s="17">
        <v>0</v>
      </c>
      <c r="H69" s="17">
        <v>0</v>
      </c>
      <c r="I69" s="18">
        <v>505.81</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x14ac:dyDescent="0.2">
      <c r="A70" s="45" t="s">
        <v>142</v>
      </c>
      <c r="B70" s="46" t="s">
        <v>140</v>
      </c>
      <c r="C70" s="46" t="s">
        <v>31</v>
      </c>
      <c r="D70" s="15" t="s">
        <v>83</v>
      </c>
      <c r="E70" s="16">
        <v>1</v>
      </c>
      <c r="F70" s="45" t="s">
        <v>143</v>
      </c>
      <c r="G70" s="17">
        <v>0</v>
      </c>
      <c r="H70" s="17">
        <v>0</v>
      </c>
      <c r="I70" s="18">
        <v>505.81</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x14ac:dyDescent="0.2">
      <c r="A71" s="45" t="s">
        <v>142</v>
      </c>
      <c r="B71" s="46" t="s">
        <v>140</v>
      </c>
      <c r="C71" s="46" t="s">
        <v>25</v>
      </c>
      <c r="D71" s="15" t="s">
        <v>83</v>
      </c>
      <c r="E71" s="16">
        <v>1</v>
      </c>
      <c r="F71" s="45" t="s">
        <v>144</v>
      </c>
      <c r="G71" s="17">
        <v>0</v>
      </c>
      <c r="H71" s="17">
        <v>0</v>
      </c>
      <c r="I71" s="18">
        <v>505.81</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x14ac:dyDescent="0.2">
      <c r="A72" s="45" t="s">
        <v>145</v>
      </c>
      <c r="B72" s="46" t="s">
        <v>146</v>
      </c>
      <c r="C72" s="46" t="s">
        <v>147</v>
      </c>
      <c r="D72" s="15" t="s">
        <v>83</v>
      </c>
      <c r="E72" s="16">
        <v>1</v>
      </c>
      <c r="F72" s="45" t="s">
        <v>148</v>
      </c>
      <c r="G72" s="17">
        <v>0</v>
      </c>
      <c r="H72" s="17">
        <v>0</v>
      </c>
      <c r="I72" s="18">
        <v>465.35</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x14ac:dyDescent="0.2">
      <c r="A73" s="45" t="s">
        <v>145</v>
      </c>
      <c r="B73" s="46" t="s">
        <v>146</v>
      </c>
      <c r="C73" s="46" t="s">
        <v>147</v>
      </c>
      <c r="D73" s="15" t="s">
        <v>83</v>
      </c>
      <c r="E73" s="16">
        <v>1</v>
      </c>
      <c r="F73" s="45" t="s">
        <v>149</v>
      </c>
      <c r="G73" s="17">
        <v>0</v>
      </c>
      <c r="H73" s="17">
        <v>0</v>
      </c>
      <c r="I73" s="18">
        <v>465.35</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x14ac:dyDescent="0.2">
      <c r="A74" s="45" t="s">
        <v>145</v>
      </c>
      <c r="B74" s="46" t="s">
        <v>146</v>
      </c>
      <c r="C74" s="46" t="s">
        <v>25</v>
      </c>
      <c r="D74" s="15" t="s">
        <v>83</v>
      </c>
      <c r="E74" s="16">
        <v>1</v>
      </c>
      <c r="F74" s="45" t="s">
        <v>150</v>
      </c>
      <c r="G74" s="17">
        <v>0</v>
      </c>
      <c r="H74" s="17">
        <v>0</v>
      </c>
      <c r="I74" s="18">
        <v>465.35</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x14ac:dyDescent="0.2">
      <c r="A75" s="45" t="s">
        <v>145</v>
      </c>
      <c r="B75" s="46" t="s">
        <v>146</v>
      </c>
      <c r="C75" s="46" t="s">
        <v>31</v>
      </c>
      <c r="D75" s="15"/>
      <c r="E75" s="16">
        <v>1</v>
      </c>
      <c r="F75" s="48" t="s">
        <v>249</v>
      </c>
      <c r="G75" s="17">
        <v>0</v>
      </c>
      <c r="H75" s="17">
        <v>0</v>
      </c>
      <c r="I75" s="18">
        <v>465.35</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x14ac:dyDescent="0.2">
      <c r="A76" s="45" t="s">
        <v>145</v>
      </c>
      <c r="B76" s="46" t="s">
        <v>146</v>
      </c>
      <c r="C76" s="46" t="s">
        <v>127</v>
      </c>
      <c r="D76" s="15" t="s">
        <v>83</v>
      </c>
      <c r="E76" s="16">
        <v>1</v>
      </c>
      <c r="F76" s="45" t="s">
        <v>151</v>
      </c>
      <c r="G76" s="17">
        <v>0</v>
      </c>
      <c r="H76" s="17">
        <v>0</v>
      </c>
      <c r="I76" s="18">
        <v>465.35</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x14ac:dyDescent="0.2">
      <c r="A77" s="45" t="s">
        <v>145</v>
      </c>
      <c r="B77" s="46" t="s">
        <v>146</v>
      </c>
      <c r="C77" s="46" t="s">
        <v>152</v>
      </c>
      <c r="D77" s="15" t="s">
        <v>83</v>
      </c>
      <c r="E77" s="16">
        <v>1</v>
      </c>
      <c r="F77" s="45" t="s">
        <v>153</v>
      </c>
      <c r="G77" s="17">
        <v>0</v>
      </c>
      <c r="H77" s="17">
        <v>0</v>
      </c>
      <c r="I77" s="18">
        <v>465.35</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x14ac:dyDescent="0.2">
      <c r="A78" s="45" t="s">
        <v>145</v>
      </c>
      <c r="B78" s="46" t="s">
        <v>146</v>
      </c>
      <c r="C78" s="46" t="s">
        <v>129</v>
      </c>
      <c r="D78" s="15" t="s">
        <v>83</v>
      </c>
      <c r="E78" s="16">
        <v>1</v>
      </c>
      <c r="F78" s="45" t="s">
        <v>154</v>
      </c>
      <c r="G78" s="17">
        <v>0</v>
      </c>
      <c r="H78" s="17">
        <v>0</v>
      </c>
      <c r="I78" s="18">
        <v>465.35</v>
      </c>
      <c r="J78" s="19"/>
      <c r="K78" s="19"/>
      <c r="L78" s="19"/>
      <c r="M78" s="19"/>
      <c r="N78" s="19"/>
      <c r="O78" s="19"/>
      <c r="P78" s="19"/>
      <c r="Q78" s="19"/>
      <c r="R78" s="6"/>
      <c r="S78" s="6"/>
      <c r="T78" s="6"/>
      <c r="U78" s="6"/>
      <c r="V78" s="6"/>
      <c r="W78" s="6"/>
      <c r="X78" s="6"/>
      <c r="Y78" s="6"/>
      <c r="Z78" s="6"/>
      <c r="AA78" s="6"/>
      <c r="AB78" s="6"/>
      <c r="AC78" s="6"/>
      <c r="AD78" s="6"/>
    </row>
    <row r="79" spans="1:30" ht="15" customHeight="1" x14ac:dyDescent="0.2">
      <c r="A79" s="45" t="s">
        <v>145</v>
      </c>
      <c r="B79" s="46" t="s">
        <v>146</v>
      </c>
      <c r="C79" s="46" t="s">
        <v>132</v>
      </c>
      <c r="D79" s="15" t="s">
        <v>83</v>
      </c>
      <c r="E79" s="16">
        <v>1</v>
      </c>
      <c r="F79" s="45" t="s">
        <v>257</v>
      </c>
      <c r="G79" s="17">
        <v>0</v>
      </c>
      <c r="H79" s="17">
        <v>0</v>
      </c>
      <c r="I79" s="18">
        <v>465.35</v>
      </c>
      <c r="J79" s="19"/>
      <c r="K79" s="19"/>
      <c r="L79" s="19"/>
      <c r="M79" s="19"/>
      <c r="N79" s="19"/>
      <c r="O79" s="19"/>
      <c r="P79" s="19"/>
      <c r="Q79" s="19"/>
      <c r="R79" s="6"/>
      <c r="S79" s="6"/>
      <c r="T79" s="6"/>
      <c r="U79" s="6"/>
      <c r="V79" s="6"/>
      <c r="W79" s="6"/>
      <c r="X79" s="6"/>
      <c r="Y79" s="6"/>
      <c r="Z79" s="6"/>
      <c r="AA79" s="6"/>
      <c r="AB79" s="6"/>
      <c r="AC79" s="6"/>
      <c r="AD79" s="6"/>
    </row>
    <row r="80" spans="1:30" ht="45" customHeight="1" x14ac:dyDescent="0.2">
      <c r="A80" s="21" t="s">
        <v>155</v>
      </c>
      <c r="B80" s="21" t="s">
        <v>156</v>
      </c>
      <c r="C80" s="22" t="s">
        <v>157</v>
      </c>
      <c r="D80" s="22" t="s">
        <v>158</v>
      </c>
      <c r="E80" s="22" t="s">
        <v>159</v>
      </c>
      <c r="F80" s="36"/>
      <c r="G80" s="22" t="s">
        <v>160</v>
      </c>
      <c r="H80" s="22" t="s">
        <v>161</v>
      </c>
      <c r="I80" s="22" t="s">
        <v>162</v>
      </c>
      <c r="J80" s="19"/>
      <c r="K80" s="19"/>
      <c r="L80" s="19"/>
      <c r="M80" s="19"/>
      <c r="N80" s="19"/>
      <c r="O80" s="19"/>
      <c r="P80" s="19"/>
      <c r="Q80" s="19"/>
      <c r="R80" s="20"/>
      <c r="S80" s="20"/>
      <c r="T80" s="20"/>
      <c r="U80" s="20"/>
      <c r="V80" s="20"/>
      <c r="W80" s="20"/>
      <c r="X80" s="20"/>
      <c r="Y80" s="20"/>
      <c r="Z80" s="20"/>
      <c r="AA80" s="20"/>
      <c r="AB80" s="20"/>
      <c r="AC80" s="20"/>
      <c r="AD80" s="20"/>
    </row>
    <row r="81" spans="1:30" ht="15" customHeight="1" x14ac:dyDescent="0.2">
      <c r="A81" s="24" t="s">
        <v>163</v>
      </c>
      <c r="B81" s="37" t="s">
        <v>114</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x14ac:dyDescent="0.2">
      <c r="A82" s="24" t="s">
        <v>164</v>
      </c>
      <c r="B82" s="37" t="s">
        <v>165</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x14ac:dyDescent="0.2">
      <c r="A83" s="24" t="s">
        <v>166</v>
      </c>
      <c r="B83" s="37" t="s">
        <v>167</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x14ac:dyDescent="0.2">
      <c r="A84" s="29" t="s">
        <v>168</v>
      </c>
      <c r="B84" s="40" t="s">
        <v>169</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x14ac:dyDescent="0.2">
      <c r="A85" s="24" t="s">
        <v>170</v>
      </c>
      <c r="B85" s="37" t="s">
        <v>146</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x14ac:dyDescent="0.2">
      <c r="A86" s="24" t="s">
        <v>171</v>
      </c>
      <c r="B86" s="37" t="s">
        <v>172</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x14ac:dyDescent="0.2">
      <c r="A87" s="21" t="s">
        <v>173</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x14ac:dyDescent="0.2">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x14ac:dyDescent="0.2">
      <c r="A89" s="21"/>
      <c r="B89" s="21"/>
      <c r="C89" s="22" t="s">
        <v>174</v>
      </c>
      <c r="D89" s="22" t="s">
        <v>175</v>
      </c>
      <c r="E89" s="22" t="s">
        <v>176</v>
      </c>
      <c r="F89" s="23"/>
      <c r="G89" s="22" t="s">
        <v>177</v>
      </c>
      <c r="H89" s="22" t="s">
        <v>178</v>
      </c>
      <c r="I89" s="22" t="s">
        <v>179</v>
      </c>
      <c r="J89" s="33"/>
      <c r="K89" s="7"/>
      <c r="L89" s="33"/>
      <c r="M89" s="33"/>
      <c r="N89" s="33"/>
      <c r="O89" s="33"/>
      <c r="P89" s="33"/>
      <c r="Q89" s="33"/>
      <c r="R89" s="13"/>
      <c r="S89" s="13"/>
      <c r="T89" s="13"/>
      <c r="U89" s="13"/>
      <c r="V89" s="13"/>
      <c r="W89" s="13"/>
      <c r="X89" s="13"/>
      <c r="Y89" s="13"/>
      <c r="Z89" s="13"/>
      <c r="AA89" s="13"/>
      <c r="AB89" s="13"/>
      <c r="AC89" s="13"/>
      <c r="AD89" s="13"/>
    </row>
    <row r="90" spans="1:30" ht="30" customHeight="1" x14ac:dyDescent="0.2">
      <c r="A90" s="21" t="s">
        <v>180</v>
      </c>
      <c r="B90" s="23"/>
      <c r="C90" s="22">
        <f>SUM(C27+C47+C87)</f>
        <v>36</v>
      </c>
      <c r="D90" s="22">
        <f>SUM(D27+D47+D87)</f>
        <v>0</v>
      </c>
      <c r="E90" s="22">
        <f>SUM(E27+E47+E87)</f>
        <v>36</v>
      </c>
      <c r="F90" s="23"/>
      <c r="G90" s="38">
        <f>SUM(H27+G47+G87)</f>
        <v>8131.4499999999989</v>
      </c>
      <c r="H90" s="38">
        <f>SUM(I27+H47+H87)</f>
        <v>35608.75</v>
      </c>
      <c r="I90" s="38">
        <f>SUM(J27+I47+I87)</f>
        <v>71636.72</v>
      </c>
      <c r="J90" s="33"/>
      <c r="K90" s="7"/>
      <c r="L90" s="33"/>
      <c r="M90" s="33"/>
      <c r="N90" s="33"/>
      <c r="O90" s="33"/>
      <c r="P90" s="33"/>
      <c r="Q90" s="33"/>
      <c r="R90" s="13"/>
      <c r="S90" s="13"/>
      <c r="T90" s="13"/>
      <c r="U90" s="13"/>
      <c r="V90" s="13"/>
      <c r="W90" s="13"/>
      <c r="X90" s="13"/>
      <c r="Y90" s="13"/>
      <c r="Z90" s="13"/>
      <c r="AA90" s="13"/>
      <c r="AB90" s="13"/>
      <c r="AC90" s="13"/>
      <c r="AD90" s="13"/>
    </row>
    <row r="91" spans="1:30" ht="30" customHeight="1" x14ac:dyDescent="0.2">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x14ac:dyDescent="0.2">
      <c r="A92" s="56" t="s">
        <v>181</v>
      </c>
      <c r="B92" s="52"/>
      <c r="C92" s="52"/>
      <c r="D92" s="52"/>
      <c r="E92" s="52"/>
      <c r="F92" s="53"/>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x14ac:dyDescent="0.2">
      <c r="A93" s="57" t="s">
        <v>182</v>
      </c>
      <c r="B93" s="52"/>
      <c r="C93" s="52"/>
      <c r="D93" s="52"/>
      <c r="E93" s="52"/>
      <c r="F93" s="53"/>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x14ac:dyDescent="0.2">
      <c r="A94" s="57" t="s">
        <v>183</v>
      </c>
      <c r="B94" s="52"/>
      <c r="C94" s="52"/>
      <c r="D94" s="52"/>
      <c r="E94" s="52"/>
      <c r="F94" s="53"/>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x14ac:dyDescent="0.2">
      <c r="A95" s="51" t="s">
        <v>184</v>
      </c>
      <c r="B95" s="52"/>
      <c r="C95" s="52"/>
      <c r="D95" s="52"/>
      <c r="E95" s="52"/>
      <c r="F95" s="53"/>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x14ac:dyDescent="0.2">
      <c r="A96" s="51" t="s">
        <v>185</v>
      </c>
      <c r="B96" s="52"/>
      <c r="C96" s="52"/>
      <c r="D96" s="52"/>
      <c r="E96" s="52"/>
      <c r="F96" s="53"/>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x14ac:dyDescent="0.2">
      <c r="A97" s="51" t="s">
        <v>186</v>
      </c>
      <c r="B97" s="52"/>
      <c r="C97" s="52"/>
      <c r="D97" s="52"/>
      <c r="E97" s="52"/>
      <c r="F97" s="53"/>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x14ac:dyDescent="0.2">
      <c r="A98" s="51"/>
      <c r="B98" s="52"/>
      <c r="C98" s="52"/>
      <c r="D98" s="52"/>
      <c r="E98" s="52"/>
      <c r="F98" s="53"/>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x14ac:dyDescent="0.2">
      <c r="A99" s="51"/>
      <c r="B99" s="52"/>
      <c r="C99" s="52"/>
      <c r="D99" s="52"/>
      <c r="E99" s="52"/>
      <c r="F99" s="53"/>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x14ac:dyDescent="0.2">
      <c r="A100" s="58"/>
      <c r="B100" s="52"/>
      <c r="C100" s="52"/>
      <c r="D100" s="52"/>
      <c r="E100" s="52"/>
      <c r="F100" s="53"/>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x14ac:dyDescent="0.2">
      <c r="A101" s="58"/>
      <c r="B101" s="52"/>
      <c r="C101" s="52"/>
      <c r="D101" s="52"/>
      <c r="E101" s="52"/>
      <c r="F101" s="53"/>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x14ac:dyDescent="0.2">
      <c r="A102" s="58"/>
      <c r="B102" s="52"/>
      <c r="C102" s="52"/>
      <c r="D102" s="52"/>
      <c r="E102" s="52"/>
      <c r="F102" s="53"/>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x14ac:dyDescent="0.2">
      <c r="A103" s="58"/>
      <c r="B103" s="52"/>
      <c r="C103" s="52"/>
      <c r="D103" s="52"/>
      <c r="E103" s="52"/>
      <c r="F103" s="53"/>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x14ac:dyDescent="0.2">
      <c r="A104" s="58"/>
      <c r="B104" s="52"/>
      <c r="C104" s="52"/>
      <c r="D104" s="52"/>
      <c r="E104" s="52"/>
      <c r="F104" s="53"/>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x14ac:dyDescent="0.2">
      <c r="A105" s="54"/>
      <c r="B105" s="55"/>
      <c r="C105" s="55"/>
      <c r="D105" s="55"/>
      <c r="E105" s="55"/>
      <c r="F105" s="55"/>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x14ac:dyDescent="0.2">
      <c r="A106" s="56" t="s">
        <v>187</v>
      </c>
      <c r="B106" s="52"/>
      <c r="C106" s="52"/>
      <c r="D106" s="52"/>
      <c r="E106" s="52"/>
      <c r="F106" s="53"/>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x14ac:dyDescent="0.2">
      <c r="A107" s="57" t="s">
        <v>188</v>
      </c>
      <c r="B107" s="52"/>
      <c r="C107" s="52"/>
      <c r="D107" s="52"/>
      <c r="E107" s="52"/>
      <c r="F107" s="53"/>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x14ac:dyDescent="0.2">
      <c r="A108" s="51" t="s">
        <v>189</v>
      </c>
      <c r="B108" s="52"/>
      <c r="C108" s="52"/>
      <c r="D108" s="52"/>
      <c r="E108" s="52"/>
      <c r="F108" s="53"/>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x14ac:dyDescent="0.2">
      <c r="A109" s="51" t="s">
        <v>190</v>
      </c>
      <c r="B109" s="52"/>
      <c r="C109" s="52"/>
      <c r="D109" s="52"/>
      <c r="E109" s="52"/>
      <c r="F109" s="53"/>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x14ac:dyDescent="0.2">
      <c r="A110" s="51" t="s">
        <v>191</v>
      </c>
      <c r="B110" s="52"/>
      <c r="C110" s="52"/>
      <c r="D110" s="52"/>
      <c r="E110" s="52"/>
      <c r="F110" s="53"/>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x14ac:dyDescent="0.2">
      <c r="A111" s="51" t="s">
        <v>192</v>
      </c>
      <c r="B111" s="52"/>
      <c r="C111" s="52"/>
      <c r="D111" s="52"/>
      <c r="E111" s="52"/>
      <c r="F111" s="53"/>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x14ac:dyDescent="0.2">
      <c r="A112" s="51" t="s">
        <v>193</v>
      </c>
      <c r="B112" s="52"/>
      <c r="C112" s="52"/>
      <c r="D112" s="52"/>
      <c r="E112" s="52"/>
      <c r="F112" s="53"/>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x14ac:dyDescent="0.2">
      <c r="A113" s="51" t="s">
        <v>194</v>
      </c>
      <c r="B113" s="52"/>
      <c r="C113" s="52"/>
      <c r="D113" s="52"/>
      <c r="E113" s="52"/>
      <c r="F113" s="53"/>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x14ac:dyDescent="0.2">
      <c r="A114" s="51" t="s">
        <v>195</v>
      </c>
      <c r="B114" s="52"/>
      <c r="C114" s="52"/>
      <c r="D114" s="52"/>
      <c r="E114" s="52"/>
      <c r="F114" s="53"/>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x14ac:dyDescent="0.2">
      <c r="A115" s="51" t="s">
        <v>196</v>
      </c>
      <c r="B115" s="52"/>
      <c r="C115" s="52"/>
      <c r="D115" s="52"/>
      <c r="E115" s="52"/>
      <c r="F115" s="53"/>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x14ac:dyDescent="0.2">
      <c r="A116" s="51" t="s">
        <v>197</v>
      </c>
      <c r="B116" s="52"/>
      <c r="C116" s="52"/>
      <c r="D116" s="52"/>
      <c r="E116" s="52"/>
      <c r="F116" s="53"/>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x14ac:dyDescent="0.2">
      <c r="A117" s="51" t="s">
        <v>198</v>
      </c>
      <c r="B117" s="52"/>
      <c r="C117" s="52"/>
      <c r="D117" s="52"/>
      <c r="E117" s="52"/>
      <c r="F117" s="53"/>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x14ac:dyDescent="0.2">
      <c r="A118" s="51" t="s">
        <v>199</v>
      </c>
      <c r="B118" s="52"/>
      <c r="C118" s="52"/>
      <c r="D118" s="52"/>
      <c r="E118" s="52"/>
      <c r="F118" s="53"/>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x14ac:dyDescent="0.2">
      <c r="A119" s="51" t="s">
        <v>200</v>
      </c>
      <c r="B119" s="52"/>
      <c r="C119" s="52"/>
      <c r="D119" s="52"/>
      <c r="E119" s="52"/>
      <c r="F119" s="53"/>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x14ac:dyDescent="0.2">
      <c r="A120" s="51" t="s">
        <v>201</v>
      </c>
      <c r="B120" s="52"/>
      <c r="C120" s="52"/>
      <c r="D120" s="52"/>
      <c r="E120" s="52"/>
      <c r="F120" s="53"/>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x14ac:dyDescent="0.2">
      <c r="A121" s="51" t="s">
        <v>202</v>
      </c>
      <c r="B121" s="52"/>
      <c r="C121" s="52"/>
      <c r="D121" s="52"/>
      <c r="E121" s="52"/>
      <c r="F121" s="53"/>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x14ac:dyDescent="0.2">
      <c r="A122" s="51" t="s">
        <v>203</v>
      </c>
      <c r="B122" s="52"/>
      <c r="C122" s="52"/>
      <c r="D122" s="52"/>
      <c r="E122" s="52"/>
      <c r="F122" s="53"/>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x14ac:dyDescent="0.2">
      <c r="A123" s="51" t="s">
        <v>204</v>
      </c>
      <c r="B123" s="52"/>
      <c r="C123" s="52"/>
      <c r="D123" s="52"/>
      <c r="E123" s="52"/>
      <c r="F123" s="53"/>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x14ac:dyDescent="0.2">
      <c r="A124" s="51" t="s">
        <v>205</v>
      </c>
      <c r="B124" s="52"/>
      <c r="C124" s="52"/>
      <c r="D124" s="52"/>
      <c r="E124" s="52"/>
      <c r="F124" s="53"/>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x14ac:dyDescent="0.2">
      <c r="A125" s="51" t="s">
        <v>206</v>
      </c>
      <c r="B125" s="52"/>
      <c r="C125" s="52"/>
      <c r="D125" s="52"/>
      <c r="E125" s="52"/>
      <c r="F125" s="53"/>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x14ac:dyDescent="0.2">
      <c r="A126" s="51" t="s">
        <v>207</v>
      </c>
      <c r="B126" s="52"/>
      <c r="C126" s="52"/>
      <c r="D126" s="52"/>
      <c r="E126" s="52"/>
      <c r="F126" s="53"/>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x14ac:dyDescent="0.2">
      <c r="A127" s="51" t="s">
        <v>208</v>
      </c>
      <c r="B127" s="52"/>
      <c r="C127" s="52"/>
      <c r="D127" s="52"/>
      <c r="E127" s="52"/>
      <c r="F127" s="53"/>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x14ac:dyDescent="0.2">
      <c r="A128" s="51" t="s">
        <v>209</v>
      </c>
      <c r="B128" s="52"/>
      <c r="C128" s="52"/>
      <c r="D128" s="52"/>
      <c r="E128" s="52"/>
      <c r="F128" s="53"/>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x14ac:dyDescent="0.2">
      <c r="A129" s="51" t="s">
        <v>210</v>
      </c>
      <c r="B129" s="52"/>
      <c r="C129" s="52"/>
      <c r="D129" s="52"/>
      <c r="E129" s="52"/>
      <c r="F129" s="53"/>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x14ac:dyDescent="0.2">
      <c r="A130" s="51" t="s">
        <v>211</v>
      </c>
      <c r="B130" s="52"/>
      <c r="C130" s="52"/>
      <c r="D130" s="52"/>
      <c r="E130" s="52"/>
      <c r="F130" s="53"/>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x14ac:dyDescent="0.2">
      <c r="A131" s="51" t="s">
        <v>212</v>
      </c>
      <c r="B131" s="52"/>
      <c r="C131" s="52"/>
      <c r="D131" s="52"/>
      <c r="E131" s="52"/>
      <c r="F131" s="53"/>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x14ac:dyDescent="0.2">
      <c r="A132" s="51" t="s">
        <v>213</v>
      </c>
      <c r="B132" s="52"/>
      <c r="C132" s="52"/>
      <c r="D132" s="52"/>
      <c r="E132" s="52"/>
      <c r="F132" s="53"/>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x14ac:dyDescent="0.2">
      <c r="A133" s="51" t="s">
        <v>214</v>
      </c>
      <c r="B133" s="52"/>
      <c r="C133" s="52"/>
      <c r="D133" s="52"/>
      <c r="E133" s="52"/>
      <c r="F133" s="53"/>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x14ac:dyDescent="0.2">
      <c r="A134" s="51" t="s">
        <v>215</v>
      </c>
      <c r="B134" s="52"/>
      <c r="C134" s="52"/>
      <c r="D134" s="52"/>
      <c r="E134" s="52"/>
      <c r="F134" s="53"/>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x14ac:dyDescent="0.2">
      <c r="A135" s="51" t="s">
        <v>216</v>
      </c>
      <c r="B135" s="52"/>
      <c r="C135" s="52"/>
      <c r="D135" s="52"/>
      <c r="E135" s="52"/>
      <c r="F135" s="53"/>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x14ac:dyDescent="0.2">
      <c r="A136" s="51" t="s">
        <v>217</v>
      </c>
      <c r="B136" s="52"/>
      <c r="C136" s="52"/>
      <c r="D136" s="52"/>
      <c r="E136" s="52"/>
      <c r="F136" s="53"/>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x14ac:dyDescent="0.2">
      <c r="A137" s="51" t="s">
        <v>218</v>
      </c>
      <c r="B137" s="52"/>
      <c r="C137" s="52"/>
      <c r="D137" s="52"/>
      <c r="E137" s="52"/>
      <c r="F137" s="53"/>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x14ac:dyDescent="0.2">
      <c r="A138" s="51" t="s">
        <v>219</v>
      </c>
      <c r="B138" s="52"/>
      <c r="C138" s="52"/>
      <c r="D138" s="52"/>
      <c r="E138" s="52"/>
      <c r="F138" s="53"/>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x14ac:dyDescent="0.2">
      <c r="A139" s="51" t="s">
        <v>220</v>
      </c>
      <c r="B139" s="52"/>
      <c r="C139" s="52"/>
      <c r="D139" s="52"/>
      <c r="E139" s="52"/>
      <c r="F139" s="53"/>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x14ac:dyDescent="0.2">
      <c r="A140" s="51" t="s">
        <v>221</v>
      </c>
      <c r="B140" s="52"/>
      <c r="C140" s="52"/>
      <c r="D140" s="52"/>
      <c r="E140" s="52"/>
      <c r="F140" s="53"/>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x14ac:dyDescent="0.2">
      <c r="A141" s="51" t="s">
        <v>222</v>
      </c>
      <c r="B141" s="52"/>
      <c r="C141" s="52"/>
      <c r="D141" s="52"/>
      <c r="E141" s="52"/>
      <c r="F141" s="53"/>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x14ac:dyDescent="0.2">
      <c r="A142" s="51" t="s">
        <v>223</v>
      </c>
      <c r="B142" s="52"/>
      <c r="C142" s="52"/>
      <c r="D142" s="52"/>
      <c r="E142" s="52"/>
      <c r="F142" s="53"/>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x14ac:dyDescent="0.2">
      <c r="A143" s="51" t="s">
        <v>224</v>
      </c>
      <c r="B143" s="52"/>
      <c r="C143" s="52"/>
      <c r="D143" s="52"/>
      <c r="E143" s="52"/>
      <c r="F143" s="53"/>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x14ac:dyDescent="0.2">
      <c r="A144" s="51" t="s">
        <v>225</v>
      </c>
      <c r="B144" s="52"/>
      <c r="C144" s="52"/>
      <c r="D144" s="52"/>
      <c r="E144" s="52"/>
      <c r="F144" s="53"/>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x14ac:dyDescent="0.2">
      <c r="A145" s="51" t="s">
        <v>226</v>
      </c>
      <c r="B145" s="52"/>
      <c r="C145" s="52"/>
      <c r="D145" s="52"/>
      <c r="E145" s="52"/>
      <c r="F145" s="53"/>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x14ac:dyDescent="0.2">
      <c r="A146" s="51" t="s">
        <v>227</v>
      </c>
      <c r="B146" s="52"/>
      <c r="C146" s="52"/>
      <c r="D146" s="52"/>
      <c r="E146" s="52"/>
      <c r="F146" s="53"/>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x14ac:dyDescent="0.2">
      <c r="A147" s="51" t="s">
        <v>228</v>
      </c>
      <c r="B147" s="52"/>
      <c r="C147" s="52"/>
      <c r="D147" s="52"/>
      <c r="E147" s="52"/>
      <c r="F147" s="53"/>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x14ac:dyDescent="0.2">
      <c r="A148" s="51" t="s">
        <v>229</v>
      </c>
      <c r="B148" s="52"/>
      <c r="C148" s="52"/>
      <c r="D148" s="52"/>
      <c r="E148" s="52"/>
      <c r="F148" s="53"/>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x14ac:dyDescent="0.2">
      <c r="A149" s="51" t="s">
        <v>230</v>
      </c>
      <c r="B149" s="52"/>
      <c r="C149" s="52"/>
      <c r="D149" s="52"/>
      <c r="E149" s="52"/>
      <c r="F149" s="53"/>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x14ac:dyDescent="0.2">
      <c r="A150" s="51" t="s">
        <v>231</v>
      </c>
      <c r="B150" s="52"/>
      <c r="C150" s="52"/>
      <c r="D150" s="52"/>
      <c r="E150" s="52"/>
      <c r="F150" s="53"/>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x14ac:dyDescent="0.2">
      <c r="A151" s="51" t="s">
        <v>232</v>
      </c>
      <c r="B151" s="52"/>
      <c r="C151" s="52"/>
      <c r="D151" s="52"/>
      <c r="E151" s="52"/>
      <c r="F151" s="53"/>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x14ac:dyDescent="0.2">
      <c r="A152" s="51" t="s">
        <v>233</v>
      </c>
      <c r="B152" s="52"/>
      <c r="C152" s="52"/>
      <c r="D152" s="52"/>
      <c r="E152" s="52"/>
      <c r="F152" s="53"/>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x14ac:dyDescent="0.2">
      <c r="A153" s="51" t="s">
        <v>234</v>
      </c>
      <c r="B153" s="52"/>
      <c r="C153" s="52"/>
      <c r="D153" s="52"/>
      <c r="E153" s="52"/>
      <c r="F153" s="53"/>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x14ac:dyDescent="0.2">
      <c r="A154" s="51" t="s">
        <v>235</v>
      </c>
      <c r="B154" s="52"/>
      <c r="C154" s="52"/>
      <c r="D154" s="52"/>
      <c r="E154" s="52"/>
      <c r="F154" s="53"/>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x14ac:dyDescent="0.2">
      <c r="A155" s="51" t="s">
        <v>236</v>
      </c>
      <c r="B155" s="52"/>
      <c r="C155" s="52"/>
      <c r="D155" s="52"/>
      <c r="E155" s="52"/>
      <c r="F155" s="53"/>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x14ac:dyDescent="0.2">
      <c r="A156" s="51" t="s">
        <v>237</v>
      </c>
      <c r="B156" s="52"/>
      <c r="C156" s="52"/>
      <c r="D156" s="52"/>
      <c r="E156" s="52"/>
      <c r="F156" s="53"/>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x14ac:dyDescent="0.2">
      <c r="A157" s="51" t="s">
        <v>238</v>
      </c>
      <c r="B157" s="52"/>
      <c r="C157" s="52"/>
      <c r="D157" s="52"/>
      <c r="E157" s="52"/>
      <c r="F157" s="53"/>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x14ac:dyDescent="0.2">
      <c r="A158" s="51" t="s">
        <v>239</v>
      </c>
      <c r="B158" s="52"/>
      <c r="C158" s="52"/>
      <c r="D158" s="52"/>
      <c r="E158" s="52"/>
      <c r="F158" s="53"/>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x14ac:dyDescent="0.2">
      <c r="A159" s="51" t="s">
        <v>240</v>
      </c>
      <c r="B159" s="52"/>
      <c r="C159" s="52"/>
      <c r="D159" s="52"/>
      <c r="E159" s="52"/>
      <c r="F159" s="53"/>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x14ac:dyDescent="0.2">
      <c r="A160" s="51" t="s">
        <v>241</v>
      </c>
      <c r="B160" s="52"/>
      <c r="C160" s="52"/>
      <c r="D160" s="52"/>
      <c r="E160" s="52"/>
      <c r="F160" s="53"/>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x14ac:dyDescent="0.2">
      <c r="A161" s="51" t="s">
        <v>242</v>
      </c>
      <c r="B161" s="52"/>
      <c r="C161" s="52"/>
      <c r="D161" s="52"/>
      <c r="E161" s="52"/>
      <c r="F161" s="53"/>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x14ac:dyDescent="0.2">
      <c r="A162" s="51" t="s">
        <v>243</v>
      </c>
      <c r="B162" s="52"/>
      <c r="C162" s="52"/>
      <c r="D162" s="52"/>
      <c r="E162" s="52"/>
      <c r="F162" s="53"/>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x14ac:dyDescent="0.2">
      <c r="A163" s="51" t="s">
        <v>244</v>
      </c>
      <c r="B163" s="52"/>
      <c r="C163" s="52"/>
      <c r="D163" s="52"/>
      <c r="E163" s="52"/>
      <c r="F163" s="53"/>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x14ac:dyDescent="0.2">
      <c r="A164" s="51" t="s">
        <v>245</v>
      </c>
      <c r="B164" s="52"/>
      <c r="C164" s="52"/>
      <c r="D164" s="52"/>
      <c r="E164" s="52"/>
      <c r="F164" s="53"/>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x14ac:dyDescent="0.2">
      <c r="A165" s="51" t="s">
        <v>246</v>
      </c>
      <c r="B165" s="52"/>
      <c r="C165" s="52"/>
      <c r="D165" s="52"/>
      <c r="E165" s="52"/>
      <c r="F165" s="53"/>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x14ac:dyDescent="0.2">
      <c r="A166" s="51" t="s">
        <v>247</v>
      </c>
      <c r="B166" s="52"/>
      <c r="C166" s="52"/>
      <c r="D166" s="52"/>
      <c r="E166" s="52"/>
      <c r="F166" s="53"/>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x14ac:dyDescent="0.2">
      <c r="A167" s="51" t="s">
        <v>248</v>
      </c>
      <c r="B167" s="52"/>
      <c r="C167" s="52"/>
      <c r="D167" s="52"/>
      <c r="E167" s="52"/>
      <c r="F167" s="53"/>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x14ac:dyDescent="0.2">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x14ac:dyDescent="0.2">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x14ac:dyDescent="0.2">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x14ac:dyDescent="0.2">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J1"/>
    <mergeCell ref="A2:J2"/>
    <mergeCell ref="A3:J3"/>
    <mergeCell ref="B4:J4"/>
    <mergeCell ref="A5:J5"/>
    <mergeCell ref="A29:I29"/>
    <mergeCell ref="A49:I49"/>
    <mergeCell ref="A92:F92"/>
    <mergeCell ref="A93:F93"/>
    <mergeCell ref="A94:F94"/>
    <mergeCell ref="A95:F95"/>
    <mergeCell ref="A96:F96"/>
    <mergeCell ref="A97:F97"/>
    <mergeCell ref="A98:F98"/>
    <mergeCell ref="A99:F99"/>
    <mergeCell ref="A100:F100"/>
    <mergeCell ref="A101:F101"/>
    <mergeCell ref="A102:F102"/>
    <mergeCell ref="A103:F103"/>
    <mergeCell ref="A104:F104"/>
    <mergeCell ref="A105:F105"/>
    <mergeCell ref="A106:F106"/>
    <mergeCell ref="A107:F107"/>
    <mergeCell ref="A108:F108"/>
    <mergeCell ref="A109:F109"/>
    <mergeCell ref="A110:F110"/>
    <mergeCell ref="A111:F111"/>
    <mergeCell ref="A112:F112"/>
    <mergeCell ref="A113:F113"/>
    <mergeCell ref="A114:F114"/>
    <mergeCell ref="A115:F115"/>
    <mergeCell ref="A116:F116"/>
    <mergeCell ref="A117:F117"/>
    <mergeCell ref="A118:F118"/>
    <mergeCell ref="A119:F119"/>
    <mergeCell ref="A120:F120"/>
    <mergeCell ref="A121:F121"/>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55:F155"/>
    <mergeCell ref="A156:F156"/>
    <mergeCell ref="A157:F157"/>
    <mergeCell ref="A158:F158"/>
    <mergeCell ref="A159:F159"/>
    <mergeCell ref="A165:F165"/>
    <mergeCell ref="A166:F166"/>
    <mergeCell ref="A167:F167"/>
    <mergeCell ref="A160:F160"/>
    <mergeCell ref="A161:F161"/>
    <mergeCell ref="A162:F162"/>
    <mergeCell ref="A163:F163"/>
    <mergeCell ref="A164:F164"/>
  </mergeCells>
  <dataValidations count="4">
    <dataValidation type="list" allowBlank="1" sqref="B7:B14" xr:uid="{00000000-0002-0000-0000-000000000000}">
      <formula1>"DAS,DAS-1,DAS-2,DAS-3,DAS-4,DAS-5,CAA-1,CAA-2,CAA-3,CAA-4,CAA-5"</formula1>
    </dataValidation>
    <dataValidation type="list" allowBlank="1" sqref="D7:D14 D31:D40 D51:D79" xr:uid="{00000000-0002-0000-0000-000001000000}">
      <formula1>"AGP,CLH,CLT,COM,CTD,CTI,DES,DISP,ELE,ESG,EST,EXM,EXQ,EXR,FRQ,REV,VAGO"</formula1>
    </dataValidation>
    <dataValidation type="list" allowBlank="1" sqref="B31:B40" xr:uid="{00000000-0002-0000-0000-000002000000}">
      <formula1>"FDA,FDA-1,FDA-2,FDA-3,FDA-4"</formula1>
    </dataValidation>
    <dataValidation type="list" allowBlank="1" sqref="B51:B79" xr:uid="{00000000-0002-0000-0000-000003000000}">
      <formula1>"FGS-1,FGS-2,FGS-3,FGA-1,FGA-2,FGA-3"</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ana.elizabeth</dc:creator>
  <cp:lastModifiedBy>Iterpe-cplag</cp:lastModifiedBy>
  <cp:revision>0</cp:revision>
  <dcterms:created xsi:type="dcterms:W3CDTF">2021-10-05T14:26:32Z</dcterms:created>
  <dcterms:modified xsi:type="dcterms:W3CDTF">2022-10-05T17:56:55Z</dcterms:modified>
</cp:coreProperties>
</file>