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TUALIZAÇÃO LAI 2022\AÇÕES E PROGRAMAS\"/>
    </mc:Choice>
  </mc:AlternateContent>
  <xr:revisionPtr revIDLastSave="0" documentId="8_{757C6818-36CC-411A-B1E7-BC587C448D0C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Plan2" sheetId="2" r:id="rId1"/>
    <sheet name="Memória de Cálculo" sheetId="5" r:id="rId2"/>
    <sheet name="Obs" sheetId="6" r:id="rId3"/>
  </sheets>
  <calcPr calcId="191029"/>
</workbook>
</file>

<file path=xl/calcChain.xml><?xml version="1.0" encoding="utf-8"?>
<calcChain xmlns="http://schemas.openxmlformats.org/spreadsheetml/2006/main">
  <c r="E13" i="2" l="1"/>
  <c r="D13" i="2"/>
  <c r="C13" i="2"/>
  <c r="E9" i="2"/>
  <c r="E10" i="2"/>
  <c r="E11" i="2"/>
  <c r="E12" i="2"/>
  <c r="H14" i="5"/>
  <c r="H15" i="5"/>
  <c r="H16" i="5"/>
  <c r="H13" i="5"/>
  <c r="H10" i="5"/>
  <c r="H9" i="5"/>
  <c r="F16" i="5"/>
  <c r="G16" i="5"/>
  <c r="E16" i="5"/>
  <c r="E14" i="5"/>
  <c r="F14" i="5"/>
  <c r="G14" i="5"/>
  <c r="E15" i="5"/>
  <c r="F15" i="5"/>
  <c r="G15" i="5"/>
  <c r="G13" i="5"/>
  <c r="F13" i="5"/>
  <c r="E13" i="5"/>
  <c r="G10" i="5"/>
  <c r="F10" i="5"/>
  <c r="E10" i="5"/>
  <c r="G9" i="5"/>
  <c r="F9" i="5"/>
  <c r="E9" i="5"/>
  <c r="E8" i="2" l="1"/>
  <c r="F24" i="6" l="1"/>
  <c r="E16" i="6"/>
  <c r="H13" i="2" l="1"/>
  <c r="F6" i="5" l="1"/>
  <c r="G13" i="2" l="1"/>
</calcChain>
</file>

<file path=xl/sharedStrings.xml><?xml version="1.0" encoding="utf-8"?>
<sst xmlns="http://schemas.openxmlformats.org/spreadsheetml/2006/main" count="56" uniqueCount="47">
  <si>
    <t>TOTAL</t>
  </si>
  <si>
    <t>PROGRAMA/AÇÕES/SUBAÇÃO (A)</t>
  </si>
  <si>
    <t>DOTAÇÃO AUTORIZADA (B)</t>
  </si>
  <si>
    <t>PRODUTO (E)</t>
  </si>
  <si>
    <t>META FÍSICA PREVISTA (F)</t>
  </si>
  <si>
    <t>META FÍSICA REALIZADA (G)</t>
  </si>
  <si>
    <t>COMENTÁRIOS (H)</t>
  </si>
  <si>
    <t>INDICADOR DO PROGRAMA (I)</t>
  </si>
  <si>
    <t>DESPESA LIQUIDADA (C)</t>
  </si>
  <si>
    <t>% C/B   (D)</t>
  </si>
  <si>
    <t>-</t>
  </si>
  <si>
    <t xml:space="preserve">0550 - Promoção e Desenvolvimento de Projetos Estratégicos para o Estado </t>
  </si>
  <si>
    <t>ANEXO XIX</t>
  </si>
  <si>
    <t>RELATÓRIO DE DESEMPENHO DA GESTÃO</t>
  </si>
  <si>
    <t>Hospital Construído</t>
  </si>
  <si>
    <t>x</t>
  </si>
  <si>
    <t>Total</t>
  </si>
  <si>
    <t>Acumulado</t>
  </si>
  <si>
    <t>Unidade de Saúde Implantada</t>
  </si>
  <si>
    <t xml:space="preserve">Para Subação </t>
  </si>
  <si>
    <t>2912 -0000</t>
  </si>
  <si>
    <t>2912-2106</t>
  </si>
  <si>
    <t>2912-2211</t>
  </si>
  <si>
    <t>Não constam na regionalização do PPA</t>
  </si>
  <si>
    <t>A meta física então foi colocada de acordo com o cadastro de subação</t>
  </si>
  <si>
    <t>Célula Orçamentária</t>
  </si>
  <si>
    <t>Despesa Empenhada</t>
  </si>
  <si>
    <t>Despesa Liquidada</t>
  </si>
  <si>
    <t>Crédito Disponível</t>
  </si>
  <si>
    <t>1.00140.10.122.0550.3907.1671.0119000000.4.4.90.00.00</t>
  </si>
  <si>
    <t>1.00140.10.122.0550.3907.1671.0140004304.4.4.90.00.00</t>
  </si>
  <si>
    <t>1.00140.10.122.0550.3907.0000.0119000000.4.4.90.00.00</t>
  </si>
  <si>
    <t>1.00140.10.122.0550.3907.B524.0119000000.4.4.90.00.00</t>
  </si>
  <si>
    <t>1.00140.10.122.0550.3907.B525.0119000000.4.4.90.00.00</t>
  </si>
  <si>
    <t>1.00140.10.122.0550.3907.1671.0101000000.4.4.90.00.00</t>
  </si>
  <si>
    <t>1.00140.10.122.0550.3907.A714.0119000000.4.4.90.00.00</t>
  </si>
  <si>
    <t>PROMOÇÃO E IMPLANTAÇÃO DE PROJETOS ESTRATÉGICOS NA ÁREA DE SAÚDE
0000 - OUTRAS MEDIDAS</t>
  </si>
  <si>
    <t>PROMOÇÃO E IMPLANTAÇÃO DE PROJETOS ESTRATÉGICOS NA ÁREA DE SAÚDE
1671 - Implantação do Hospital Regional do Sertão</t>
  </si>
  <si>
    <t>PROMOÇÃO E IMPLANTAÇÃO DE PROJETOS ESTRATÉGICOS NA ÁREA DE SAÚDE
B524 - Implantação de UPAES - Carpina</t>
  </si>
  <si>
    <t>PROMOÇÃO E IMPLANTAÇÃO DE PROJETOS ESTRATÉGICOS NA ÁREA DE SAÚDE
B525 - Implantação de UPAES - Escada</t>
  </si>
  <si>
    <t>PROMOÇÃO E IMPLANTAÇÃO DE PROJETOS ESTRATÉGICOS NA ÁREA DE SAÚDE
A714 - Implantação de UPAES - Palmares</t>
  </si>
  <si>
    <t>* Discriminado apenas o programa que tem meta prioritária em 2021</t>
  </si>
  <si>
    <t>Credito Total</t>
  </si>
  <si>
    <t>DANILO DO AMARAL DIAS</t>
  </si>
  <si>
    <t xml:space="preserve">GERENTE </t>
  </si>
  <si>
    <t xml:space="preserve">Resolução TC Nº148/2021 </t>
  </si>
  <si>
    <t>Gerenciamento de obra do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</si>
</sst>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DA647"/>
        <bgColor rgb="FF809B4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Border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43" fontId="5" fillId="0" borderId="0" xfId="1" applyFont="1"/>
    <xf numFmtId="43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4" fontId="0" fillId="0" borderId="0" xfId="0" applyNumberFormat="1"/>
    <xf numFmtId="43" fontId="7" fillId="2" borderId="1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justify" vertical="center" wrapText="1"/>
    </xf>
    <xf numFmtId="43" fontId="0" fillId="0" borderId="0" xfId="1" applyFont="1" applyAlignment="1">
      <alignment horizontal="right"/>
    </xf>
    <xf numFmtId="43" fontId="0" fillId="0" borderId="0" xfId="0" applyNumberFormat="1"/>
    <xf numFmtId="9" fontId="0" fillId="0" borderId="0" xfId="5" applyFont="1"/>
    <xf numFmtId="10" fontId="0" fillId="0" borderId="0" xfId="5" applyNumberFormat="1" applyFont="1"/>
    <xf numFmtId="10" fontId="9" fillId="0" borderId="1" xfId="5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8" fillId="0" borderId="1" xfId="3" applyNumberFormat="1" applyFont="1" applyFill="1" applyBorder="1" applyAlignment="1" applyProtection="1">
      <alignment horizontal="right" vertical="center"/>
    </xf>
    <xf numFmtId="10" fontId="8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Alignment="1"/>
    <xf numFmtId="4" fontId="0" fillId="0" borderId="0" xfId="0" applyNumberFormat="1" applyAlignment="1"/>
    <xf numFmtId="43" fontId="4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4" fontId="7" fillId="0" borderId="1" xfId="2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</cellXfs>
  <cellStyles count="6">
    <cellStyle name="Normal" xfId="0" builtinId="0"/>
    <cellStyle name="Normal 2" xfId="2" xr:uid="{00000000-0005-0000-0000-000001000000}"/>
    <cellStyle name="Porcentagem" xfId="5" builtinId="5"/>
    <cellStyle name="Porcentagem 2" xfId="3" xr:uid="{00000000-0005-0000-0000-000003000000}"/>
    <cellStyle name="Vírgula" xfId="1" builtinId="3"/>
    <cellStyle name="Vírgula 2" xfId="4" xr:uid="{00000000-0005-0000-0000-000005000000}"/>
  </cellStyles>
  <dxfs count="0"/>
  <tableStyles count="0" defaultTableStyle="TableStyleMedium2" defaultPivotStyle="PivotStyleLight16"/>
  <colors>
    <mruColors>
      <color rgb="FF6D8838"/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.140625" customWidth="1"/>
    <col min="2" max="2" width="24" customWidth="1"/>
    <col min="3" max="3" width="13" style="3" customWidth="1"/>
    <col min="4" max="4" width="12.140625" customWidth="1"/>
    <col min="5" max="5" width="7.7109375" bestFit="1" customWidth="1"/>
    <col min="6" max="6" width="10.140625" customWidth="1"/>
    <col min="7" max="7" width="18" bestFit="1" customWidth="1"/>
    <col min="8" max="8" width="19.42578125" bestFit="1" customWidth="1"/>
    <col min="9" max="9" width="12.85546875" bestFit="1" customWidth="1"/>
    <col min="10" max="10" width="21" bestFit="1" customWidth="1"/>
    <col min="13" max="13" width="12.5703125" customWidth="1"/>
    <col min="14" max="14" width="14.28515625" bestFit="1" customWidth="1"/>
  </cols>
  <sheetData>
    <row r="1" spans="1:13" s="4" customFormat="1" x14ac:dyDescent="0.2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s="6" customFormat="1" x14ac:dyDescent="0.25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s="7" customFormat="1" x14ac:dyDescent="0.25">
      <c r="A3" s="33" t="s">
        <v>13</v>
      </c>
      <c r="B3" s="33"/>
      <c r="C3" s="33"/>
      <c r="D3" s="33"/>
      <c r="E3" s="33"/>
      <c r="F3" s="33"/>
      <c r="G3" s="33"/>
      <c r="H3" s="33"/>
      <c r="I3" s="33"/>
      <c r="J3" s="33"/>
    </row>
    <row r="4" spans="1:13" s="4" customForma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3" ht="20.100000000000001" customHeight="1" x14ac:dyDescent="0.25">
      <c r="A5" s="34" t="s">
        <v>1</v>
      </c>
      <c r="B5" s="34"/>
      <c r="C5" s="34" t="s">
        <v>2</v>
      </c>
      <c r="D5" s="35" t="s">
        <v>8</v>
      </c>
      <c r="E5" s="35" t="s">
        <v>9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</row>
    <row r="6" spans="1:13" ht="14.25" customHeight="1" x14ac:dyDescent="0.25">
      <c r="A6" s="34"/>
      <c r="B6" s="34"/>
      <c r="C6" s="34"/>
      <c r="D6" s="35"/>
      <c r="E6" s="35"/>
      <c r="F6" s="35"/>
      <c r="G6" s="35"/>
      <c r="H6" s="35"/>
      <c r="I6" s="35"/>
      <c r="J6" s="35"/>
    </row>
    <row r="7" spans="1:13" ht="33" customHeight="1" x14ac:dyDescent="0.25">
      <c r="A7" s="30" t="s">
        <v>11</v>
      </c>
      <c r="B7" s="30"/>
      <c r="C7" s="9"/>
      <c r="D7" s="10"/>
      <c r="E7" s="10"/>
      <c r="F7" s="10"/>
      <c r="G7" s="10"/>
      <c r="H7" s="10"/>
      <c r="I7" s="10"/>
      <c r="J7" s="10"/>
    </row>
    <row r="8" spans="1:13" ht="56.25" x14ac:dyDescent="0.25">
      <c r="A8" s="27">
        <v>3907</v>
      </c>
      <c r="B8" s="16" t="s">
        <v>36</v>
      </c>
      <c r="C8" s="22">
        <v>664252.75</v>
      </c>
      <c r="D8" s="23">
        <v>436546.56</v>
      </c>
      <c r="E8" s="24">
        <f>D8/C8</f>
        <v>0.65719947715685034</v>
      </c>
      <c r="F8" s="16" t="s">
        <v>46</v>
      </c>
      <c r="G8" s="25"/>
      <c r="H8" s="25"/>
      <c r="I8" s="26"/>
      <c r="J8" s="21"/>
    </row>
    <row r="9" spans="1:13" ht="67.5" x14ac:dyDescent="0.25">
      <c r="A9" s="27">
        <v>3907</v>
      </c>
      <c r="B9" s="16" t="s">
        <v>37</v>
      </c>
      <c r="C9" s="22">
        <v>11988400.989999998</v>
      </c>
      <c r="D9" s="23">
        <v>4016693.84</v>
      </c>
      <c r="E9" s="24">
        <f t="shared" ref="E9:E12" si="0">D9/C9</f>
        <v>0.3350483390862955</v>
      </c>
      <c r="F9" s="16" t="s">
        <v>14</v>
      </c>
      <c r="G9" s="25"/>
      <c r="H9" s="25"/>
      <c r="I9" s="26"/>
      <c r="J9" s="21"/>
    </row>
    <row r="10" spans="1:13" ht="67.5" x14ac:dyDescent="0.25">
      <c r="A10" s="27">
        <v>3907</v>
      </c>
      <c r="B10" s="16" t="s">
        <v>40</v>
      </c>
      <c r="C10" s="22">
        <v>1405629.06</v>
      </c>
      <c r="D10" s="23">
        <v>1404385.98</v>
      </c>
      <c r="E10" s="24">
        <f t="shared" si="0"/>
        <v>0.99911564150502119</v>
      </c>
      <c r="F10" s="16" t="s">
        <v>18</v>
      </c>
      <c r="G10" s="25"/>
      <c r="H10" s="25"/>
      <c r="I10" s="26"/>
      <c r="J10" s="21"/>
    </row>
    <row r="11" spans="1:13" ht="67.5" x14ac:dyDescent="0.25">
      <c r="A11" s="27">
        <v>3907</v>
      </c>
      <c r="B11" s="16" t="s">
        <v>38</v>
      </c>
      <c r="C11" s="22">
        <v>4975216.2699999996</v>
      </c>
      <c r="D11" s="23">
        <v>3383751.13</v>
      </c>
      <c r="E11" s="24">
        <f t="shared" si="0"/>
        <v>0.68012141510383028</v>
      </c>
      <c r="F11" s="16" t="s">
        <v>18</v>
      </c>
      <c r="G11" s="25"/>
      <c r="H11" s="25"/>
      <c r="I11" s="26"/>
      <c r="J11" s="21"/>
    </row>
    <row r="12" spans="1:13" ht="67.5" x14ac:dyDescent="0.25">
      <c r="A12" s="27">
        <v>3907</v>
      </c>
      <c r="B12" s="16" t="s">
        <v>39</v>
      </c>
      <c r="C12" s="22">
        <v>4978997.63</v>
      </c>
      <c r="D12" s="23">
        <v>4031485.17</v>
      </c>
      <c r="E12" s="24">
        <f t="shared" si="0"/>
        <v>0.80969815002703671</v>
      </c>
      <c r="F12" s="16" t="s">
        <v>18</v>
      </c>
      <c r="G12" s="25"/>
      <c r="H12" s="25"/>
      <c r="I12" s="26"/>
      <c r="J12" s="21"/>
    </row>
    <row r="13" spans="1:13" x14ac:dyDescent="0.25">
      <c r="A13" s="36" t="s">
        <v>0</v>
      </c>
      <c r="B13" s="36"/>
      <c r="C13" s="12">
        <f>SUM(C8:C12)</f>
        <v>24012496.699999999</v>
      </c>
      <c r="D13" s="13">
        <f>SUM(D8:D12)</f>
        <v>13272862.679999998</v>
      </c>
      <c r="E13" s="14">
        <f>D13/C13</f>
        <v>0.55274813135112266</v>
      </c>
      <c r="F13" s="11" t="s">
        <v>10</v>
      </c>
      <c r="G13" s="15">
        <f>SUM(G8:G8)</f>
        <v>0</v>
      </c>
      <c r="H13" s="15">
        <f>SUM(H8:H8)</f>
        <v>0</v>
      </c>
      <c r="I13" s="11" t="s">
        <v>10</v>
      </c>
      <c r="J13" s="11" t="s">
        <v>10</v>
      </c>
      <c r="M13" s="3"/>
    </row>
    <row r="14" spans="1:13" x14ac:dyDescent="0.25">
      <c r="A14" s="1"/>
      <c r="B14" s="1"/>
      <c r="C14" s="2"/>
      <c r="D14" s="1"/>
      <c r="E14" s="1"/>
      <c r="F14" s="1"/>
      <c r="G14" s="1"/>
      <c r="H14" s="1"/>
      <c r="I14" s="1"/>
      <c r="M14" s="8"/>
    </row>
    <row r="15" spans="1:13" x14ac:dyDescent="0.25">
      <c r="A15" s="1" t="s">
        <v>41</v>
      </c>
      <c r="B15" s="1"/>
      <c r="C15" s="2"/>
      <c r="D15" s="1"/>
      <c r="E15" s="1"/>
      <c r="F15" s="1"/>
      <c r="G15" s="1"/>
      <c r="H15" s="1"/>
      <c r="I15" s="1"/>
      <c r="M15" s="8"/>
    </row>
    <row r="16" spans="1:13" x14ac:dyDescent="0.25">
      <c r="A16" s="1"/>
      <c r="B16" s="1"/>
      <c r="C16" s="2"/>
      <c r="D16" s="1"/>
      <c r="E16" s="1"/>
      <c r="F16" s="1"/>
      <c r="G16" s="1"/>
      <c r="H16" s="1"/>
      <c r="I16" s="1"/>
      <c r="M16" s="8"/>
    </row>
    <row r="17" spans="1:10" x14ac:dyDescent="0.25">
      <c r="A17" s="1"/>
      <c r="B17" s="1"/>
      <c r="C17" s="2"/>
      <c r="D17" s="1"/>
      <c r="E17" s="1"/>
      <c r="F17" s="1"/>
      <c r="G17" s="1"/>
      <c r="H17" s="1"/>
      <c r="I17" s="1"/>
    </row>
    <row r="18" spans="1:10" x14ac:dyDescent="0.25">
      <c r="A18" s="31" t="s">
        <v>43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31" t="s">
        <v>44</v>
      </c>
      <c r="B19" s="31"/>
      <c r="C19" s="31"/>
      <c r="D19" s="31"/>
      <c r="E19" s="31"/>
      <c r="F19" s="31"/>
      <c r="G19" s="31"/>
      <c r="H19" s="31"/>
      <c r="I19" s="31"/>
      <c r="J19" s="31"/>
    </row>
  </sheetData>
  <mergeCells count="16">
    <mergeCell ref="A7:B7"/>
    <mergeCell ref="A18:J18"/>
    <mergeCell ref="A19:J19"/>
    <mergeCell ref="A1:J1"/>
    <mergeCell ref="A2:J2"/>
    <mergeCell ref="A3:J3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A13:B13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topLeftCell="A7" workbookViewId="0">
      <selection activeCell="F15" sqref="F15"/>
    </sheetView>
  </sheetViews>
  <sheetFormatPr defaultRowHeight="15" x14ac:dyDescent="0.25"/>
  <cols>
    <col min="1" max="1" width="50.5703125" bestFit="1" customWidth="1"/>
    <col min="2" max="2" width="19.5703125" bestFit="1" customWidth="1"/>
    <col min="3" max="3" width="17.7109375" bestFit="1" customWidth="1"/>
    <col min="4" max="4" width="17.5703125" bestFit="1" customWidth="1"/>
    <col min="5" max="5" width="19.5703125" bestFit="1" customWidth="1"/>
    <col min="6" max="6" width="17.7109375" bestFit="1" customWidth="1"/>
    <col min="7" max="7" width="17.5703125" bestFit="1" customWidth="1"/>
    <col min="8" max="8" width="14.28515625" bestFit="1" customWidth="1"/>
  </cols>
  <sheetData>
    <row r="2" spans="1:8" x14ac:dyDescent="0.25">
      <c r="F2" t="s">
        <v>16</v>
      </c>
      <c r="G2" t="s">
        <v>17</v>
      </c>
      <c r="H2">
        <v>2020</v>
      </c>
    </row>
    <row r="3" spans="1:8" x14ac:dyDescent="0.25">
      <c r="F3" s="3">
        <v>40849755.009999998</v>
      </c>
    </row>
    <row r="4" spans="1:8" x14ac:dyDescent="0.25">
      <c r="F4" s="3">
        <v>3256075.84</v>
      </c>
    </row>
    <row r="5" spans="1:8" x14ac:dyDescent="0.25">
      <c r="F5" s="3">
        <v>1519456.88</v>
      </c>
    </row>
    <row r="6" spans="1:8" x14ac:dyDescent="0.25">
      <c r="F6" s="3">
        <f>SUM(F3:F5)</f>
        <v>45625287.729999997</v>
      </c>
      <c r="G6" s="3">
        <v>37299565.259999998</v>
      </c>
      <c r="H6" s="3">
        <v>20506283.25</v>
      </c>
    </row>
    <row r="7" spans="1:8" x14ac:dyDescent="0.25">
      <c r="B7" s="38">
        <v>2021</v>
      </c>
      <c r="C7" s="38"/>
      <c r="D7" s="38"/>
      <c r="E7" s="38" t="s">
        <v>16</v>
      </c>
      <c r="F7" s="38"/>
      <c r="G7" s="38"/>
    </row>
    <row r="8" spans="1:8" x14ac:dyDescent="0.25">
      <c r="A8" t="s">
        <v>25</v>
      </c>
      <c r="B8" t="s">
        <v>26</v>
      </c>
      <c r="C8" t="s">
        <v>27</v>
      </c>
      <c r="D8" t="s">
        <v>28</v>
      </c>
      <c r="E8" t="s">
        <v>26</v>
      </c>
      <c r="F8" t="s">
        <v>27</v>
      </c>
      <c r="G8" t="s">
        <v>28</v>
      </c>
      <c r="H8" t="s">
        <v>42</v>
      </c>
    </row>
    <row r="9" spans="1:8" x14ac:dyDescent="0.25">
      <c r="A9" t="s">
        <v>31</v>
      </c>
      <c r="B9" s="8">
        <v>436546.56</v>
      </c>
      <c r="C9" s="8">
        <v>436546.56</v>
      </c>
      <c r="D9" s="8">
        <v>227706.19</v>
      </c>
      <c r="E9" s="8">
        <f>B9</f>
        <v>436546.56</v>
      </c>
      <c r="F9" s="17">
        <f>C9</f>
        <v>436546.56</v>
      </c>
      <c r="G9" s="8">
        <f>D9</f>
        <v>227706.19</v>
      </c>
      <c r="H9" s="8">
        <f>E9+G9</f>
        <v>664252.75</v>
      </c>
    </row>
    <row r="10" spans="1:8" x14ac:dyDescent="0.25">
      <c r="A10" t="s">
        <v>34</v>
      </c>
      <c r="B10" s="8">
        <v>934771.67</v>
      </c>
      <c r="C10" s="8">
        <v>934771.67</v>
      </c>
      <c r="D10" s="8">
        <v>819410.6</v>
      </c>
      <c r="E10" s="39">
        <f>B10+B11+B12</f>
        <v>4016693.84</v>
      </c>
      <c r="F10" s="41">
        <f>C10+C11+C12</f>
        <v>4016693.84</v>
      </c>
      <c r="G10" s="39">
        <f>D10+D11+D12</f>
        <v>7971707.1499999994</v>
      </c>
      <c r="H10" s="37">
        <f>E10+G10</f>
        <v>11988400.989999998</v>
      </c>
    </row>
    <row r="11" spans="1:8" x14ac:dyDescent="0.25">
      <c r="A11" t="s">
        <v>29</v>
      </c>
      <c r="B11" s="8">
        <v>624943.17000000004</v>
      </c>
      <c r="C11" s="8">
        <v>624943.17000000004</v>
      </c>
      <c r="D11" s="8">
        <v>5109275.55</v>
      </c>
      <c r="E11" s="40"/>
      <c r="F11" s="41"/>
      <c r="G11" s="40"/>
      <c r="H11" s="38"/>
    </row>
    <row r="12" spans="1:8" x14ac:dyDescent="0.25">
      <c r="A12" t="s">
        <v>30</v>
      </c>
      <c r="B12" s="8">
        <v>2456979</v>
      </c>
      <c r="C12" s="8">
        <v>2456979</v>
      </c>
      <c r="D12" s="8">
        <v>2043021</v>
      </c>
      <c r="E12" s="40"/>
      <c r="F12" s="41"/>
      <c r="G12" s="40"/>
      <c r="H12" s="38"/>
    </row>
    <row r="13" spans="1:8" x14ac:dyDescent="0.25">
      <c r="A13" s="28" t="s">
        <v>35</v>
      </c>
      <c r="B13" s="29">
        <v>1404385.98</v>
      </c>
      <c r="C13" s="29">
        <v>1404385.98</v>
      </c>
      <c r="D13" s="29">
        <v>1243.08</v>
      </c>
      <c r="E13" s="8">
        <f>B13</f>
        <v>1404385.98</v>
      </c>
      <c r="F13" s="17">
        <f>C13</f>
        <v>1404385.98</v>
      </c>
      <c r="G13" s="3">
        <f>D13</f>
        <v>1243.08</v>
      </c>
      <c r="H13" s="18">
        <f>E13+G13</f>
        <v>1405629.06</v>
      </c>
    </row>
    <row r="14" spans="1:8" x14ac:dyDescent="0.25">
      <c r="A14" t="s">
        <v>32</v>
      </c>
      <c r="B14" s="8">
        <v>3383751.13</v>
      </c>
      <c r="C14" s="8">
        <v>3383751.13</v>
      </c>
      <c r="D14" s="8">
        <v>1591465.14</v>
      </c>
      <c r="E14" s="8">
        <f t="shared" ref="E14:E15" si="0">B14</f>
        <v>3383751.13</v>
      </c>
      <c r="F14" s="17">
        <f t="shared" ref="F14:F15" si="1">C14</f>
        <v>3383751.13</v>
      </c>
      <c r="G14" s="3">
        <f t="shared" ref="G14:G15" si="2">D14</f>
        <v>1591465.14</v>
      </c>
      <c r="H14" s="18">
        <f t="shared" ref="H14:H16" si="3">E14+G14</f>
        <v>4975216.2699999996</v>
      </c>
    </row>
    <row r="15" spans="1:8" x14ac:dyDescent="0.25">
      <c r="A15" t="s">
        <v>33</v>
      </c>
      <c r="B15" s="8">
        <v>4031485.17</v>
      </c>
      <c r="C15" s="8">
        <v>4031485.17</v>
      </c>
      <c r="D15" s="8">
        <v>947512.46</v>
      </c>
      <c r="E15" s="8">
        <f t="shared" si="0"/>
        <v>4031485.17</v>
      </c>
      <c r="F15" s="17">
        <f t="shared" si="1"/>
        <v>4031485.17</v>
      </c>
      <c r="G15" s="3">
        <f t="shared" si="2"/>
        <v>947512.46</v>
      </c>
      <c r="H15" s="18">
        <f t="shared" si="3"/>
        <v>4978997.63</v>
      </c>
    </row>
    <row r="16" spans="1:8" x14ac:dyDescent="0.25">
      <c r="B16" s="8">
        <v>13272862.68</v>
      </c>
      <c r="C16" s="8">
        <v>13272862.68</v>
      </c>
      <c r="D16" s="8">
        <v>10739634.02</v>
      </c>
      <c r="E16" s="8">
        <f>SUM(E9:E15)</f>
        <v>13272862.679999998</v>
      </c>
      <c r="F16" s="8">
        <f t="shared" ref="F16:G16" si="4">SUM(F9:F15)</f>
        <v>13272862.679999998</v>
      </c>
      <c r="G16" s="8">
        <f t="shared" si="4"/>
        <v>10739634.02</v>
      </c>
      <c r="H16" s="18">
        <f t="shared" si="3"/>
        <v>24012496.699999996</v>
      </c>
    </row>
    <row r="20" spans="6:10" x14ac:dyDescent="0.25">
      <c r="F20" s="18"/>
      <c r="H20" s="18"/>
    </row>
    <row r="21" spans="6:10" x14ac:dyDescent="0.25">
      <c r="F21" s="18"/>
      <c r="H21" s="18"/>
    </row>
    <row r="24" spans="6:10" x14ac:dyDescent="0.25">
      <c r="G24" s="18"/>
      <c r="J24" s="18"/>
    </row>
    <row r="25" spans="6:10" x14ac:dyDescent="0.25">
      <c r="G25" s="19"/>
    </row>
  </sheetData>
  <sortState ref="A9:D16">
    <sortCondition ref="A9"/>
  </sortState>
  <mergeCells count="6">
    <mergeCell ref="H10:H12"/>
    <mergeCell ref="B7:D7"/>
    <mergeCell ref="E7:G7"/>
    <mergeCell ref="E10:E12"/>
    <mergeCell ref="F10:F12"/>
    <mergeCell ref="G10:G1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25"/>
  <sheetViews>
    <sheetView workbookViewId="0">
      <selection activeCell="F25" sqref="F25"/>
    </sheetView>
  </sheetViews>
  <sheetFormatPr defaultRowHeight="15" x14ac:dyDescent="0.25"/>
  <cols>
    <col min="5" max="5" width="14.28515625" bestFit="1" customWidth="1"/>
  </cols>
  <sheetData>
    <row r="5" spans="2:6" x14ac:dyDescent="0.25">
      <c r="B5" t="s">
        <v>19</v>
      </c>
    </row>
    <row r="6" spans="2:6" x14ac:dyDescent="0.25">
      <c r="B6" t="s">
        <v>20</v>
      </c>
    </row>
    <row r="7" spans="2:6" x14ac:dyDescent="0.25">
      <c r="B7" t="s">
        <v>21</v>
      </c>
    </row>
    <row r="8" spans="2:6" x14ac:dyDescent="0.25">
      <c r="B8" t="s">
        <v>22</v>
      </c>
    </row>
    <row r="9" spans="2:6" x14ac:dyDescent="0.25">
      <c r="B9" t="s">
        <v>23</v>
      </c>
    </row>
    <row r="12" spans="2:6" x14ac:dyDescent="0.25">
      <c r="B12" t="s">
        <v>24</v>
      </c>
    </row>
    <row r="16" spans="2:6" x14ac:dyDescent="0.25">
      <c r="E16" s="3">
        <f>13555476.73</f>
        <v>13555476.73</v>
      </c>
      <c r="F16">
        <v>100</v>
      </c>
    </row>
    <row r="17" spans="5:6" x14ac:dyDescent="0.25">
      <c r="E17" s="3">
        <v>11736819.92</v>
      </c>
      <c r="F17" t="s">
        <v>15</v>
      </c>
    </row>
    <row r="24" spans="5:6" x14ac:dyDescent="0.25">
      <c r="E24" t="s">
        <v>15</v>
      </c>
      <c r="F24" s="18">
        <f>(E17*F16)/E16</f>
        <v>86.5836012541331</v>
      </c>
    </row>
    <row r="25" spans="5:6" x14ac:dyDescent="0.25">
      <c r="F25" s="20">
        <v>0.86580000000000001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Plan2</vt:lpstr>
      <vt:lpstr>Memória de Cálculo</vt:lpstr>
      <vt:lpstr>Obs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danilo.amaral</dc:creator>
  <cp:lastModifiedBy>Cheyssy Melo</cp:lastModifiedBy>
  <cp:lastPrinted>2022-03-18T14:22:51Z</cp:lastPrinted>
  <dcterms:created xsi:type="dcterms:W3CDTF">2016-03-28T16:30:54Z</dcterms:created>
  <dcterms:modified xsi:type="dcterms:W3CDTF">2022-07-19T14:21:32Z</dcterms:modified>
</cp:coreProperties>
</file>