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1"/>
  </bookViews>
  <sheets>
    <sheet name="LIBERAÇÕES" sheetId="1" state="visible" r:id="rId2"/>
    <sheet name="RESUMO ACUMULADO" sheetId="2" state="visible" r:id="rId3"/>
    <sheet name="GRC - Ouvidoria do Estado" sheetId="3" state="hidden" r:id="rId4"/>
    <sheet name="RESUMO 2015" sheetId="4" state="hidden" r:id="rId5"/>
    <sheet name="RESUMO DOS REC. RECEBIDO 2013" sheetId="5" state="visible" r:id="rId6"/>
    <sheet name="RESUMO DOS REC. RECEBIDO 2014" sheetId="6" state="visible" r:id="rId7"/>
    <sheet name="RESUMO DOS REC. RECEBIDO 2015" sheetId="7" state="visible" r:id="rId8"/>
    <sheet name="Emp. 2013" sheetId="8" state="hidden" r:id="rId9"/>
    <sheet name="Emp. 2014" sheetId="9" state="hidden" r:id="rId10"/>
    <sheet name="Plan1" sheetId="10" state="visible" r:id="rId11"/>
    <sheet name="RESUMO DOS REC. RECEBIDOS 2016" sheetId="11" state="visible" r:id="rId12"/>
    <sheet name="RESUMO DOS REC. RECEBIDOS 2017" sheetId="12" state="visible" r:id="rId13"/>
    <sheet name="TB - PROCV" sheetId="13" state="visible" r:id="rId14"/>
  </sheets>
  <definedNames>
    <definedName function="false" hidden="false" localSheetId="0" name="_xlnm.Print_Area" vbProcedure="false">LIBERAÇÕES!$B$2:$L$44</definedName>
    <definedName function="false" hidden="true" localSheetId="0" name="_xlnm._FilterDatabase" vbProcedure="false">LIBERAÇÕES!$C$3:$K$43</definedName>
    <definedName function="false" hidden="false" localSheetId="1" name="_xlnm.Print_Area" vbProcedure="false">'RESUMO ACUMULADO'!$B$2:$I$15</definedName>
    <definedName function="false" hidden="false" localSheetId="4" name="_xlnm.Print_Area" vbProcedure="false">'RESUMO DOS REC. RECEBIDO 2013'!$B$2:$M$131</definedName>
    <definedName function="false" hidden="true" localSheetId="4" name="_xlnm._FilterDatabase" vbProcedure="false">'RESUMO DOS REC. RECEBIDO 2013'!$C$3:$L$123</definedName>
    <definedName function="false" hidden="false" localSheetId="5" name="_xlnm.Print_Area" vbProcedure="false">'RESUMO DOS REC. RECEBIDO 2014'!$A$2:$L$167</definedName>
    <definedName function="false" hidden="true" localSheetId="5" name="_xlnm._FilterDatabase" vbProcedure="false">'RESUMO DOS REC. RECEBIDO 2014'!$B$3:$K$160</definedName>
    <definedName function="false" hidden="false" localSheetId="6" name="_xlnm.Print_Area" vbProcedure="false">'RESUMO DOS REC. RECEBIDO 2015'!$B$2:$N$108</definedName>
    <definedName function="false" hidden="true" localSheetId="6" name="_xlnm._FilterDatabase" vbProcedure="false">'RESUMO DOS REC. RECEBIDO 2015'!$C$3:$M$101</definedName>
    <definedName function="false" hidden="false" localSheetId="10" name="_xlnm.Print_Area" vbProcedure="false">'RESUMO DOS REC. RECEBIDOS 2016'!$B$2:$M$126</definedName>
    <definedName function="false" hidden="true" localSheetId="10" name="_xlnm._FilterDatabase" vbProcedure="false">'RESUMO DOS REC. RECEBIDOS 2016'!$C$7:$L$119</definedName>
    <definedName function="false" hidden="false" localSheetId="11" name="_xlnm.Print_Area" vbProcedure="false">'RESUMO DOS REC. RECEBIDOS 2017'!$B$2:$M$173</definedName>
    <definedName function="false" hidden="true" localSheetId="11" name="_xlnm._FilterDatabase" vbProcedure="false">'RESUMO DOS REC. RECEBIDOS 2017'!$C$8:$L$156</definedName>
    <definedName function="false" hidden="false" localSheetId="12" name="_xlnm.Print_Area" vbProcedure="false">'TB - PROCV'!$B$2:$H$111</definedName>
    <definedName function="false" hidden="false" localSheetId="0" name="_xlnm.Print_Area" vbProcedure="false">LIBERAÇÕES!$B$2:$L$44</definedName>
    <definedName function="false" hidden="false" localSheetId="0" name="_xlnm._FilterDatabase" vbProcedure="false">LIBERAÇÕES!$C$3:$K$43</definedName>
    <definedName function="false" hidden="false" localSheetId="1" name="_xlnm.Print_Area" vbProcedure="false">'RESUMO ACUMULADO'!$B$2:$I$15</definedName>
    <definedName function="false" hidden="false" localSheetId="4" name="_xlnm.Print_Area" vbProcedure="false">'RESUMO DOS REC. RECEBIDO 2013'!$B$2:$M$131</definedName>
    <definedName function="false" hidden="false" localSheetId="4" name="_xlnm._FilterDatabase" vbProcedure="false">'RESUMO DOS REC. RECEBIDO 2013'!$C$3:$L$123</definedName>
    <definedName function="false" hidden="false" localSheetId="5" name="_xlnm.Print_Area" vbProcedure="false">'RESUMO DOS REC. RECEBIDO 2014'!$A$2:$L$167</definedName>
    <definedName function="false" hidden="false" localSheetId="5" name="_xlnm._FilterDatabase" vbProcedure="false">'RESUMO DOS REC. RECEBIDO 2014'!$B$3:$K$160</definedName>
    <definedName function="false" hidden="false" localSheetId="6" name="_xlnm.Print_Area" vbProcedure="false">'RESUMO DOS REC. RECEBIDO 2015'!$B$2:$N$108</definedName>
    <definedName function="false" hidden="false" localSheetId="6" name="_xlnm._FilterDatabase" vbProcedure="false">'RESUMO DOS REC. RECEBIDO 2015'!$C$3:$M$101</definedName>
    <definedName function="false" hidden="false" localSheetId="10" name="_xlnm.Print_Area" vbProcedure="false">'RESUMO DOS REC. RECEBIDOS 2016'!$B$2:$M$126</definedName>
    <definedName function="false" hidden="false" localSheetId="10" name="_xlnm._FilterDatabase" vbProcedure="false">'RESUMO DOS REC. RECEBIDOS 2016'!$C$7:$L$119</definedName>
    <definedName function="false" hidden="false" localSheetId="11" name="_xlnm.Print_Area" vbProcedure="false">'RESUMO DOS REC. RECEBIDOS 2017'!$B$2:$M$173</definedName>
    <definedName function="false" hidden="false" localSheetId="11" name="_xlnm._FilterDatabase" vbProcedure="false">'RESUMO DOS REC. RECEBIDOS 2017'!$C$8:$L$156</definedName>
    <definedName function="false" hidden="false" localSheetId="12" name="_xlnm.Print_Area" vbProcedure="false">'TB - PROCV'!$B$2:$H$111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<sst xmlns="http://schemas.openxmlformats.org/spreadsheetml/2006/main" count="4815" uniqueCount="997">
  <si>
    <t xml:space="preserve">TIPO DE RECURSOS RECEBIDOS</t>
  </si>
  <si>
    <t xml:space="preserve">EMPRESA RECEBEDORA DOS RECURSOS</t>
  </si>
  <si>
    <t xml:space="preserve">OBJETO</t>
  </si>
  <si>
    <t xml:space="preserve">NÚMERO DO CONTRATO OU TERMO DE COMPROMISSO</t>
  </si>
  <si>
    <t xml:space="preserve">CONCEDENTE DOS RECURSOS</t>
  </si>
  <si>
    <t xml:space="preserve">TOTAL RECEBIDO</t>
  </si>
  <si>
    <t xml:space="preserve">FONTE DO RECURSO</t>
  </si>
  <si>
    <t xml:space="preserve">DATA DA LIBERAÇÃO</t>
  </si>
  <si>
    <t xml:space="preserve">INVERSÃO DE CAPITAL</t>
  </si>
  <si>
    <t xml:space="preserve">COMPESA</t>
  </si>
  <si>
    <t xml:space="preserve">REPASSE PARA AUMENTO DE CAPITAL</t>
  </si>
  <si>
    <t xml:space="preserve">RECURSOS DO TESOURO ESTADUAL</t>
  </si>
  <si>
    <t xml:space="preserve">GOVERNO DO ESTADO DE PERNAMBUCO</t>
  </si>
  <si>
    <t xml:space="preserve">121</t>
  </si>
  <si>
    <t xml:space="preserve">PSHPE (BANCO MUNDIAL)</t>
  </si>
  <si>
    <t xml:space="preserve">CT 7778</t>
  </si>
  <si>
    <t xml:space="preserve">103</t>
  </si>
  <si>
    <t xml:space="preserve">ETA PETROLINA</t>
  </si>
  <si>
    <t xml:space="preserve">CT 191.073-97</t>
  </si>
  <si>
    <t xml:space="preserve">MINISTÉRIO DAS CIDADES</t>
  </si>
  <si>
    <t xml:space="preserve">SAA POMBOS</t>
  </si>
  <si>
    <t xml:space="preserve">CT 191.077-33</t>
  </si>
  <si>
    <t xml:space="preserve">PROJ SET DIST 1 A</t>
  </si>
  <si>
    <t xml:space="preserve">CT 191.254-89</t>
  </si>
  <si>
    <t xml:space="preserve">PÓLO FARMACOQUÍMICO</t>
  </si>
  <si>
    <t xml:space="preserve">CT 346.076-25</t>
  </si>
  <si>
    <t xml:space="preserve">SES TACARATU CARAIBEIRAS</t>
  </si>
  <si>
    <t xml:space="preserve">CT 376.444-08</t>
  </si>
  <si>
    <t xml:space="preserve">SUBADUTORA DE AGUA CARUARU</t>
  </si>
  <si>
    <t xml:space="preserve">CT 191.061-54</t>
  </si>
  <si>
    <t xml:space="preserve">REDUÇÃO E CONTROLE DE PERDAS NO SAA OURICURI-PE</t>
  </si>
  <si>
    <t xml:space="preserve">CR 238.489-29</t>
  </si>
  <si>
    <t xml:space="preserve">102</t>
  </si>
  <si>
    <t xml:space="preserve">AMPLIAÇÃO DO SES DE OLINDA - PE</t>
  </si>
  <si>
    <t xml:space="preserve">CR 350.863-33</t>
  </si>
  <si>
    <t xml:space="preserve">SISTEMA ADUTOR DO OESTE(TRECHO OROCÓ-OURICURI) OURICURI - PE</t>
  </si>
  <si>
    <t xml:space="preserve">CR 402.218-26</t>
  </si>
  <si>
    <t xml:space="preserve">MINISTÉRIO DA INTEGRAÇÃO</t>
  </si>
  <si>
    <t xml:space="preserve">SAA TEJUCUPAPO E PONTA DE PEDRA</t>
  </si>
  <si>
    <t xml:space="preserve">CR 350.761-01</t>
  </si>
  <si>
    <t xml:space="preserve">ETE MINERVA DE RECIFE/OLINDA</t>
  </si>
  <si>
    <t xml:space="preserve">CR 350.909-71</t>
  </si>
  <si>
    <t xml:space="preserve">SES ARCOVERDE/PE</t>
  </si>
  <si>
    <t xml:space="preserve">CR 350.933-71</t>
  </si>
  <si>
    <t xml:space="preserve">SANTA MARIA DA BOA VISTA/PE</t>
  </si>
  <si>
    <t xml:space="preserve">CR 402.213-76</t>
  </si>
  <si>
    <t xml:space="preserve">SES NA ÁREA URBANA DO BAIRRO DE PAU AMARELO NO MUNICÍPIO DE PAULISTA/PE.</t>
  </si>
  <si>
    <t xml:space="preserve">CR 218.435-59</t>
  </si>
  <si>
    <t xml:space="preserve">ELABORAÇÃO DO SAA DE ARCOVERDE / PE</t>
  </si>
  <si>
    <t xml:space="preserve">CR 238.158-28</t>
  </si>
  <si>
    <t xml:space="preserve">AMPLIAÇÃO DO SES DO RECIFE - PROEST ÁREA 01</t>
  </si>
  <si>
    <t xml:space="preserve">CR 264.374-81</t>
  </si>
  <si>
    <t xml:space="preserve">AMPLIAÇÃO DA ADUTORA A PARTIR DA BARRAGEM DE INHUMAS, NO MUNICÍPIO DE PALMERINA/PE</t>
  </si>
  <si>
    <t xml:space="preserve">CR 402.210-43</t>
  </si>
  <si>
    <t xml:space="preserve">IMPLANTAÇÃO DA ADUTORA DO AGRESTE</t>
  </si>
  <si>
    <t xml:space="preserve">TC 239/2011</t>
  </si>
  <si>
    <t xml:space="preserve">PSA IPOJUCA (BID)</t>
  </si>
  <si>
    <t xml:space="preserve">CT 2901</t>
  </si>
  <si>
    <t xml:space="preserve">TOTAL GERAL</t>
  </si>
  <si>
    <t xml:space="preserve">RECURSOS  APORTADOS PARA INVESTIMENTOS</t>
  </si>
  <si>
    <t xml:space="preserve">ORIGEM DOS RECURSOS</t>
  </si>
  <si>
    <t xml:space="preserve">Recursos 2013</t>
  </si>
  <si>
    <t xml:space="preserve">Recursos 2014</t>
  </si>
  <si>
    <t xml:space="preserve">Recursos 2015</t>
  </si>
  <si>
    <t xml:space="preserve">Recursos 2016</t>
  </si>
  <si>
    <t xml:space="preserve">Recursos 2017</t>
  </si>
  <si>
    <t xml:space="preserve">BIRD - BANCO MUNDIAL - PSH</t>
  </si>
  <si>
    <t xml:space="preserve">BNDES</t>
  </si>
  <si>
    <t xml:space="preserve">GOVERNO DO ESTADO</t>
  </si>
  <si>
    <t xml:space="preserve">CODEVASF</t>
  </si>
  <si>
    <t xml:space="preserve">FUNASA</t>
  </si>
  <si>
    <t xml:space="preserve">BID - BANCO INTERAMERICANO DE DESENVOLVIMENTO - PSA</t>
  </si>
  <si>
    <t xml:space="preserve">Recursos Aportados para Investimentos por Ano</t>
  </si>
  <si>
    <t xml:space="preserve">Recursos do Estado</t>
  </si>
  <si>
    <t xml:space="preserve">Recursos da União</t>
  </si>
  <si>
    <t xml:space="preserve">Investimentos Realizados por Ano</t>
  </si>
  <si>
    <t xml:space="preserve">Investimentos</t>
  </si>
  <si>
    <t xml:space="preserve">RECURSOS  APORTADOS PARA INVESTIMENTOS EM 2015</t>
  </si>
  <si>
    <t xml:space="preserve">TOTAL DE RECURSOS RECEBIDOS</t>
  </si>
  <si>
    <t xml:space="preserve">CONTRATO</t>
  </si>
  <si>
    <t xml:space="preserve">ÓRGÃO REPASSADOR DOS RECURSOS</t>
  </si>
  <si>
    <t xml:space="preserve">ÓRGÃO RECEBEDOR DOS RECURSOS</t>
  </si>
  <si>
    <t xml:space="preserve">Nº DO EMPENHO</t>
  </si>
  <si>
    <t xml:space="preserve">CT 7778-BR</t>
  </si>
  <si>
    <t xml:space="preserve">Estado</t>
  </si>
  <si>
    <t xml:space="preserve">CT 346.047-63</t>
  </si>
  <si>
    <t xml:space="preserve">Recursos do Tesouro Estadual</t>
  </si>
  <si>
    <t xml:space="preserve">PRORED</t>
  </si>
  <si>
    <t xml:space="preserve">CT 191.224-11</t>
  </si>
  <si>
    <t xml:space="preserve">CT 296.163-17</t>
  </si>
  <si>
    <t xml:space="preserve">União</t>
  </si>
  <si>
    <t xml:space="preserve">CT 346.257-17</t>
  </si>
  <si>
    <t xml:space="preserve">CT 191.227-44</t>
  </si>
  <si>
    <t xml:space="preserve">TC 752935/2010</t>
  </si>
  <si>
    <t xml:space="preserve">CR 238.488-15</t>
  </si>
  <si>
    <t xml:space="preserve">CT 191.231-04</t>
  </si>
  <si>
    <t xml:space="preserve">CT 296.096-92</t>
  </si>
  <si>
    <t xml:space="preserve">CT 191.230-91</t>
  </si>
  <si>
    <t xml:space="preserve">CR 241.759-55</t>
  </si>
  <si>
    <t xml:space="preserve">CV 10.2.0516.1</t>
  </si>
  <si>
    <t xml:space="preserve">CT 346.255-90</t>
  </si>
  <si>
    <t xml:space="preserve">CR 238.894-30</t>
  </si>
  <si>
    <t xml:space="preserve">CT 248.212-90</t>
  </si>
  <si>
    <t xml:space="preserve">CT 395.820-BM</t>
  </si>
  <si>
    <t xml:space="preserve">CT 395.820-BP</t>
  </si>
  <si>
    <t xml:space="preserve">CT 346.075-11</t>
  </si>
  <si>
    <t xml:space="preserve">CT 248.208-39</t>
  </si>
  <si>
    <t xml:space="preserve">CT 191.263-90</t>
  </si>
  <si>
    <t xml:space="preserve">TC 309/2012</t>
  </si>
  <si>
    <t xml:space="preserve">CR 402.215-95</t>
  </si>
  <si>
    <t xml:space="preserve">CR 402.217-12</t>
  </si>
  <si>
    <t xml:space="preserve">CR 288.930-27</t>
  </si>
  <si>
    <t xml:space="preserve">CT 296.077-66</t>
  </si>
  <si>
    <t xml:space="preserve">CR 222.727-67</t>
  </si>
  <si>
    <t xml:space="preserve">CR 222.781-33</t>
  </si>
  <si>
    <t xml:space="preserve">CT 296.161-90</t>
  </si>
  <si>
    <t xml:space="preserve">CR 177.822-63</t>
  </si>
  <si>
    <t xml:space="preserve">CV 0.011.00/2011</t>
  </si>
  <si>
    <t xml:space="preserve">CV 0.015.00/2011</t>
  </si>
  <si>
    <t xml:space="preserve">Total geral</t>
  </si>
  <si>
    <t xml:space="preserve">LEGENDA</t>
  </si>
  <si>
    <t xml:space="preserve">TC</t>
  </si>
  <si>
    <t xml:space="preserve">TERMO DE COMPROMISSO</t>
  </si>
  <si>
    <t xml:space="preserve">CT</t>
  </si>
  <si>
    <t xml:space="preserve">CONTRATO DE FINANCIAMENTO</t>
  </si>
  <si>
    <t xml:space="preserve">CR</t>
  </si>
  <si>
    <t xml:space="preserve">CONTRATO DE REPASSE</t>
  </si>
  <si>
    <t xml:space="preserve">Tipo</t>
  </si>
  <si>
    <t xml:space="preserve">CT 248.238-95</t>
  </si>
  <si>
    <t xml:space="preserve">CT 296.078-70</t>
  </si>
  <si>
    <t xml:space="preserve">CT 248.242-55</t>
  </si>
  <si>
    <t xml:space="preserve">CT 248.258-46</t>
  </si>
  <si>
    <t xml:space="preserve">CT 191.063-72</t>
  </si>
  <si>
    <t xml:space="preserve">CT 191.120-62</t>
  </si>
  <si>
    <t xml:space="preserve">CT 228.548-24</t>
  </si>
  <si>
    <t xml:space="preserve">CT 346.077-39</t>
  </si>
  <si>
    <t xml:space="preserve">CT 346.061-50</t>
  </si>
  <si>
    <t xml:space="preserve">CT 191.093-36</t>
  </si>
  <si>
    <t xml:space="preserve">CR 218.433-39</t>
  </si>
  <si>
    <t xml:space="preserve">CT 248.234-58</t>
  </si>
  <si>
    <t xml:space="preserve">CR 350.760-98</t>
  </si>
  <si>
    <t xml:space="preserve">CR 350.758-56</t>
  </si>
  <si>
    <t xml:space="preserve">CR 350.782-56</t>
  </si>
  <si>
    <t xml:space="preserve">CT 2901-BR</t>
  </si>
  <si>
    <t xml:space="preserve">CT 376.732-99</t>
  </si>
  <si>
    <t xml:space="preserve">CT 376.447-31</t>
  </si>
  <si>
    <t xml:space="preserve">CT 376.513-44</t>
  </si>
  <si>
    <t xml:space="preserve">CR 227.418-39</t>
  </si>
  <si>
    <t xml:space="preserve">COD. FONTE DO RECURSO</t>
  </si>
  <si>
    <t xml:space="preserve">FONTE DE RECURSO</t>
  </si>
  <si>
    <t xml:space="preserve">2015NE000081</t>
  </si>
  <si>
    <t xml:space="preserve">2015NE000097</t>
  </si>
  <si>
    <t xml:space="preserve">2015NE000039</t>
  </si>
  <si>
    <t xml:space="preserve">2015NE000040</t>
  </si>
  <si>
    <t xml:space="preserve">2015NE000109</t>
  </si>
  <si>
    <t xml:space="preserve">2015NE000046</t>
  </si>
  <si>
    <t xml:space="preserve">2015NE000031</t>
  </si>
  <si>
    <t xml:space="preserve">2015NE000037</t>
  </si>
  <si>
    <t xml:space="preserve">2015NE000038</t>
  </si>
  <si>
    <t xml:space="preserve">2015NE000042</t>
  </si>
  <si>
    <t xml:space="preserve">2015NE000030</t>
  </si>
  <si>
    <t xml:space="preserve">2015NE000131</t>
  </si>
  <si>
    <t xml:space="preserve">2015NE000034</t>
  </si>
  <si>
    <t xml:space="preserve">2015NE000043</t>
  </si>
  <si>
    <t xml:space="preserve">2015NE000176</t>
  </si>
  <si>
    <t xml:space="preserve">2015NE000073</t>
  </si>
  <si>
    <t xml:space="preserve">2015NE000077</t>
  </si>
  <si>
    <t xml:space="preserve">2015NE000078</t>
  </si>
  <si>
    <t xml:space="preserve">2015NE000075</t>
  </si>
  <si>
    <t xml:space="preserve">2015NE000076</t>
  </si>
  <si>
    <t xml:space="preserve">2015NE000033</t>
  </si>
  <si>
    <t xml:space="preserve">2015NE000183</t>
  </si>
  <si>
    <t xml:space="preserve">2015NE000184</t>
  </si>
  <si>
    <t xml:space="preserve">2015NE000887</t>
  </si>
  <si>
    <t xml:space="preserve">2015NE000163</t>
  </si>
  <si>
    <t xml:space="preserve">2015NE000108</t>
  </si>
  <si>
    <t xml:space="preserve">2015NE000070</t>
  </si>
  <si>
    <t xml:space="preserve">2015NE000190</t>
  </si>
  <si>
    <t xml:space="preserve">2015NE000192</t>
  </si>
  <si>
    <t xml:space="preserve">2015NE000035</t>
  </si>
  <si>
    <t xml:space="preserve">2015NE000194</t>
  </si>
  <si>
    <t xml:space="preserve">2015NE000195</t>
  </si>
  <si>
    <t xml:space="preserve">2015NE000193</t>
  </si>
  <si>
    <t xml:space="preserve">2015NE000213</t>
  </si>
  <si>
    <t xml:space="preserve">2015NE000197</t>
  </si>
  <si>
    <t xml:space="preserve">2015NE000227</t>
  </si>
  <si>
    <t xml:space="preserve">2015NE000229</t>
  </si>
  <si>
    <t xml:space="preserve">2015NE000228</t>
  </si>
  <si>
    <t xml:space="preserve">2015NE000225</t>
  </si>
  <si>
    <t xml:space="preserve">2015NE000245</t>
  </si>
  <si>
    <t xml:space="preserve">2015NE000246</t>
  </si>
  <si>
    <t xml:space="preserve">2015NE000249</t>
  </si>
  <si>
    <t xml:space="preserve">CR 244.259-69</t>
  </si>
  <si>
    <t xml:space="preserve">2015NE000250</t>
  </si>
  <si>
    <t xml:space="preserve">2015NE000265</t>
  </si>
  <si>
    <t xml:space="preserve">2015NE000267</t>
  </si>
  <si>
    <t xml:space="preserve">2015NE000288</t>
  </si>
  <si>
    <t xml:space="preserve">2015NE000286</t>
  </si>
  <si>
    <t xml:space="preserve">2015NE000287</t>
  </si>
  <si>
    <t xml:space="preserve">2015NE000282</t>
  </si>
  <si>
    <t xml:space="preserve">2015NE000306</t>
  </si>
  <si>
    <t xml:space="preserve">2015NE000309</t>
  </si>
  <si>
    <t xml:space="preserve">2015NE000307</t>
  </si>
  <si>
    <t xml:space="preserve">CT 248.252-82</t>
  </si>
  <si>
    <t xml:space="preserve">2015NE000308</t>
  </si>
  <si>
    <t xml:space="preserve">2015NE000316</t>
  </si>
  <si>
    <t xml:space="preserve">2015NE000315</t>
  </si>
  <si>
    <t xml:space="preserve">2015NE000332</t>
  </si>
  <si>
    <t xml:space="preserve">2015NE000334</t>
  </si>
  <si>
    <t xml:space="preserve">2015NE000335</t>
  </si>
  <si>
    <t xml:space="preserve">2015NE000342</t>
  </si>
  <si>
    <t xml:space="preserve">2015NE000348</t>
  </si>
  <si>
    <t xml:space="preserve">2015NE000353</t>
  </si>
  <si>
    <t xml:space="preserve">2015NE000355</t>
  </si>
  <si>
    <t xml:space="preserve">2015NE000356</t>
  </si>
  <si>
    <t xml:space="preserve">2015NE000379</t>
  </si>
  <si>
    <t xml:space="preserve">2016NE000386</t>
  </si>
  <si>
    <t xml:space="preserve">2015NE000071</t>
  </si>
  <si>
    <t xml:space="preserve">2015NE000074</t>
  </si>
  <si>
    <t xml:space="preserve">2015NE000079</t>
  </si>
  <si>
    <t xml:space="preserve">2015NE000099</t>
  </si>
  <si>
    <t xml:space="preserve">2015NE000106</t>
  </si>
  <si>
    <t xml:space="preserve">2015NE000346</t>
  </si>
  <si>
    <t xml:space="preserve">2015NE000390</t>
  </si>
  <si>
    <t xml:space="preserve">2015NE000396</t>
  </si>
  <si>
    <t xml:space="preserve">2015NE000289</t>
  </si>
  <si>
    <t xml:space="preserve">2015NE000416</t>
  </si>
  <si>
    <t xml:space="preserve">2015NR000419</t>
  </si>
  <si>
    <t xml:space="preserve">CR 241.760-83</t>
  </si>
  <si>
    <t xml:space="preserve">2015NE000426</t>
  </si>
  <si>
    <t xml:space="preserve">2015NE000445</t>
  </si>
  <si>
    <t xml:space="preserve">2015NE000480</t>
  </si>
  <si>
    <t xml:space="preserve">2015NE000488</t>
  </si>
  <si>
    <t xml:space="preserve">2015NE000489</t>
  </si>
  <si>
    <t xml:space="preserve">2015NE000098</t>
  </si>
  <si>
    <t xml:space="preserve">DATA</t>
  </si>
  <si>
    <t xml:space="preserve">EMPENHO Nº</t>
  </si>
  <si>
    <t xml:space="preserve">FONTE</t>
  </si>
  <si>
    <t xml:space="preserve">VALOR</t>
  </si>
  <si>
    <t xml:space="preserve">VLR ACUM.</t>
  </si>
  <si>
    <t xml:space="preserve">CV CT Nº</t>
  </si>
  <si>
    <t xml:space="preserve">RECURSOS</t>
  </si>
  <si>
    <t xml:space="preserve">REPASSE OU CPARTIDA</t>
  </si>
  <si>
    <t xml:space="preserve">OBJETIVO</t>
  </si>
  <si>
    <t xml:space="preserve">VALOR LIBERADO</t>
  </si>
  <si>
    <t xml:space="preserve">UNIÃO           (FONTE 102)</t>
  </si>
  <si>
    <t xml:space="preserve">OPERAÇÕES DE CREDITO           (FONTE 103 E 135)</t>
  </si>
  <si>
    <t xml:space="preserve">OPERAÇÕES DE CREDITO           (FONTE 103001000)</t>
  </si>
  <si>
    <t xml:space="preserve">CONTRAPARTIDA (FONTE 116)</t>
  </si>
  <si>
    <t xml:space="preserve">BNDES (FONTE 130)</t>
  </si>
  <si>
    <t xml:space="preserve">BNDES (FONTE 131)</t>
  </si>
  <si>
    <t xml:space="preserve">TESOURO / CP (FONTE 133,134 E 136) (ANTERIORMENTE FONTES 101 E 119)</t>
  </si>
  <si>
    <t xml:space="preserve">Saldo do Empenho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</si>
  <si>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</si>
  <si>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</si>
  <si>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</si>
  <si>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</si>
  <si>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</si>
  <si>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</si>
  <si>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</si>
  <si>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</si>
  <si>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</si>
  <si>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</si>
  <si>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</si>
  <si>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</si>
  <si>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NE 84/12</t>
  </si>
  <si>
    <t xml:space="preserve">PSHE - AC 7778 - BR</t>
  </si>
  <si>
    <t xml:space="preserve">BANCO MUNDIAL</t>
  </si>
  <si>
    <t xml:space="preserve">OPERAÇÃO CRÉDITO - FONTE 103</t>
  </si>
  <si>
    <t xml:space="preserve">OP. BANCO MUNDIAL</t>
  </si>
  <si>
    <t xml:space="preserve">NE 1266/12</t>
  </si>
  <si>
    <t xml:space="preserve">346.047-63</t>
  </si>
  <si>
    <t xml:space="preserve">FGTS/CAIXA</t>
  </si>
  <si>
    <t xml:space="preserve">CPARTIDA TESOURO - FONTE 133</t>
  </si>
  <si>
    <t xml:space="preserve">SISTEMA ADUTOR SUAPE</t>
  </si>
  <si>
    <t xml:space="preserve">NE 1276/12</t>
  </si>
  <si>
    <t xml:space="preserve">S/N</t>
  </si>
  <si>
    <t xml:space="preserve">GOV ESTADO</t>
  </si>
  <si>
    <t xml:space="preserve">OBRAS DE INVERSÃO DIRETA</t>
  </si>
  <si>
    <t xml:space="preserve">NE 1250/12</t>
  </si>
  <si>
    <t xml:space="preserve">BNDES PRORED</t>
  </si>
  <si>
    <t xml:space="preserve">OPERAÇÃO CRÉDITO - FONTE 131</t>
  </si>
  <si>
    <t xml:space="preserve">NE 1313/12</t>
  </si>
  <si>
    <t xml:space="preserve">CPARTIDA TESOURO - FONTE 101</t>
  </si>
  <si>
    <t xml:space="preserve">NE 125/13</t>
  </si>
  <si>
    <t xml:space="preserve">NE 126/13</t>
  </si>
  <si>
    <t xml:space="preserve">NE 127/13</t>
  </si>
  <si>
    <t xml:space="preserve">NE 128/13</t>
  </si>
  <si>
    <t xml:space="preserve">NE 129/13</t>
  </si>
  <si>
    <t xml:space="preserve">NE 130/13</t>
  </si>
  <si>
    <t xml:space="preserve">ESGOTAMENTO SANITARIO NAZARÉ DA MATA</t>
  </si>
  <si>
    <t xml:space="preserve">NE 131/13</t>
  </si>
  <si>
    <t xml:space="preserve">SAA MORROS DO IBURA</t>
  </si>
  <si>
    <t xml:space="preserve">NE 132/13</t>
  </si>
  <si>
    <t xml:space="preserve">NE 136/13</t>
  </si>
  <si>
    <t xml:space="preserve">NE 137/13</t>
  </si>
  <si>
    <t xml:space="preserve">NE 138/13</t>
  </si>
  <si>
    <t xml:space="preserve">NE 153/13</t>
  </si>
  <si>
    <t xml:space="preserve">NE 154/13</t>
  </si>
  <si>
    <t xml:space="preserve">NE 227/13</t>
  </si>
  <si>
    <t xml:space="preserve">NE 240/13</t>
  </si>
  <si>
    <t xml:space="preserve">CT 264.374-81</t>
  </si>
  <si>
    <t xml:space="preserve">OGU/CAIXA</t>
  </si>
  <si>
    <t xml:space="preserve">UNIÃO - FONTE 102</t>
  </si>
  <si>
    <t xml:space="preserve">SES PROEST 01</t>
  </si>
  <si>
    <t xml:space="preserve">NE 263/13</t>
  </si>
  <si>
    <t xml:space="preserve">MORROS DO JENIPAPO E JORDÃO</t>
  </si>
  <si>
    <t xml:space="preserve">NE 272/13</t>
  </si>
  <si>
    <t xml:space="preserve">SES BARREIROS</t>
  </si>
  <si>
    <t xml:space="preserve">NE 273/13</t>
  </si>
  <si>
    <t xml:space="preserve">NE 275/13</t>
  </si>
  <si>
    <t xml:space="preserve">NE 276/13</t>
  </si>
  <si>
    <t xml:space="preserve">NE 277/13</t>
  </si>
  <si>
    <t xml:space="preserve">NE 278/13</t>
  </si>
  <si>
    <t xml:space="preserve">NE 279/13</t>
  </si>
  <si>
    <t xml:space="preserve">NE 280/13</t>
  </si>
  <si>
    <t xml:space="preserve">CT 238.489-29</t>
  </si>
  <si>
    <t xml:space="preserve">PERDAS SAA OURICURI</t>
  </si>
  <si>
    <t xml:space="preserve">NE 300/13</t>
  </si>
  <si>
    <t xml:space="preserve">MIN/SIRIJI</t>
  </si>
  <si>
    <t xml:space="preserve">BARRAGEM SIRIJI</t>
  </si>
  <si>
    <t xml:space="preserve">NE 47/13</t>
  </si>
  <si>
    <t xml:space="preserve">NE 370/13</t>
  </si>
  <si>
    <t xml:space="preserve">CT 238.488-15</t>
  </si>
  <si>
    <t xml:space="preserve">PERDAS SAA SALGUEIRO</t>
  </si>
  <si>
    <t xml:space="preserve">NE 383/13</t>
  </si>
  <si>
    <t xml:space="preserve">SISTEMA ESGOTAMENTO SANITÁRIO PROEST 2</t>
  </si>
  <si>
    <t xml:space="preserve">NE 387/13</t>
  </si>
  <si>
    <t xml:space="preserve">NE 437/13</t>
  </si>
  <si>
    <t xml:space="preserve">CT 218.435-59</t>
  </si>
  <si>
    <t xml:space="preserve">SES PAULISTA</t>
  </si>
  <si>
    <t xml:space="preserve">NE 314/13</t>
  </si>
  <si>
    <t xml:space="preserve">NE 453/13</t>
  </si>
  <si>
    <t xml:space="preserve">NE 454/13</t>
  </si>
  <si>
    <t xml:space="preserve">NE 455/13</t>
  </si>
  <si>
    <t xml:space="preserve">ANEIS SECUNDARIOS/RECIFE</t>
  </si>
  <si>
    <t xml:space="preserve">NE 456/13</t>
  </si>
  <si>
    <t xml:space="preserve">NE 457/13</t>
  </si>
  <si>
    <t xml:space="preserve">NE 458/13</t>
  </si>
  <si>
    <t xml:space="preserve">SES SALGUEIRO</t>
  </si>
  <si>
    <t xml:space="preserve">NE 459/13</t>
  </si>
  <si>
    <t xml:space="preserve">NE 464/13</t>
  </si>
  <si>
    <t xml:space="preserve">CT 241.759-55</t>
  </si>
  <si>
    <t xml:space="preserve">PROJ. SAA DE PETROLINA</t>
  </si>
  <si>
    <t xml:space="preserve">NE 484/13</t>
  </si>
  <si>
    <t xml:space="preserve">CPARTIDA TESOURO - FONTE 119</t>
  </si>
  <si>
    <t xml:space="preserve">NE 514/13</t>
  </si>
  <si>
    <t xml:space="preserve">NE 480/13</t>
  </si>
  <si>
    <t xml:space="preserve">NE 534/13</t>
  </si>
  <si>
    <t xml:space="preserve">BNDES/ESTADOS</t>
  </si>
  <si>
    <t xml:space="preserve">SISTEMA PRODUTOR PIRAPAMA</t>
  </si>
  <si>
    <t xml:space="preserve">NE 481/13</t>
  </si>
  <si>
    <t xml:space="preserve">SAA PETROLINA</t>
  </si>
  <si>
    <t xml:space="preserve">NE 485/13</t>
  </si>
  <si>
    <t xml:space="preserve">NE 517/13</t>
  </si>
  <si>
    <t xml:space="preserve">CPARTIDA TESOURO - FONTE 134</t>
  </si>
  <si>
    <t xml:space="preserve">NE 512/13</t>
  </si>
  <si>
    <t xml:space="preserve">MIN</t>
  </si>
  <si>
    <t xml:space="preserve">IMPLANTAÇÃO ADUTORA DO AGRESTE</t>
  </si>
  <si>
    <t xml:space="preserve">NE 531/13</t>
  </si>
  <si>
    <t xml:space="preserve">NE 532/13</t>
  </si>
  <si>
    <t xml:space="preserve">NE 533/13</t>
  </si>
  <si>
    <t xml:space="preserve">NE 536/13</t>
  </si>
  <si>
    <t xml:space="preserve">24/5/20130</t>
  </si>
  <si>
    <t xml:space="preserve">NE 542/13</t>
  </si>
  <si>
    <t xml:space="preserve">NE 543/13</t>
  </si>
  <si>
    <t xml:space="preserve">NE 546/13</t>
  </si>
  <si>
    <t xml:space="preserve">NE 557/13</t>
  </si>
  <si>
    <t xml:space="preserve">CT 238.894-30</t>
  </si>
  <si>
    <t xml:space="preserve">PROJ. SES DE ARCOVERDE</t>
  </si>
  <si>
    <t xml:space="preserve">NE 631/13</t>
  </si>
  <si>
    <t xml:space="preserve">NE 618/13</t>
  </si>
  <si>
    <t xml:space="preserve">NE 619/13</t>
  </si>
  <si>
    <t xml:space="preserve">NE 676/13</t>
  </si>
  <si>
    <t xml:space="preserve">SES PESQUEIRA</t>
  </si>
  <si>
    <t xml:space="preserve">NE 665/13</t>
  </si>
  <si>
    <t xml:space="preserve">FINISA</t>
  </si>
  <si>
    <t xml:space="preserve">OPERAÇÃO CRÉDITO - FONTE 135</t>
  </si>
  <si>
    <t xml:space="preserve">BARRAGEM ENGENHO MARANHÃO</t>
  </si>
  <si>
    <t xml:space="preserve">NE 666/13</t>
  </si>
  <si>
    <t xml:space="preserve">BARRAGEM ENGENHO PEREIRA</t>
  </si>
  <si>
    <t xml:space="preserve">NE 679/13</t>
  </si>
  <si>
    <t xml:space="preserve">NE 681/13</t>
  </si>
  <si>
    <t xml:space="preserve">NE 747/13</t>
  </si>
  <si>
    <t xml:space="preserve">NE 748/13</t>
  </si>
  <si>
    <t xml:space="preserve">NE 750/13</t>
  </si>
  <si>
    <t xml:space="preserve">NE 758/13</t>
  </si>
  <si>
    <t xml:space="preserve">NE 773/13</t>
  </si>
  <si>
    <t xml:space="preserve">NE 792/12</t>
  </si>
  <si>
    <t xml:space="preserve">DISTRITO 8A</t>
  </si>
  <si>
    <t xml:space="preserve">NE 806/13</t>
  </si>
  <si>
    <t xml:space="preserve">SAA ALIANÇA</t>
  </si>
  <si>
    <t xml:space="preserve">NE 807/13</t>
  </si>
  <si>
    <t xml:space="preserve">DISTRITO 1B</t>
  </si>
  <si>
    <t xml:space="preserve">NE 832/13</t>
  </si>
  <si>
    <t xml:space="preserve">NE 833/13</t>
  </si>
  <si>
    <t xml:space="preserve">NE 826/13</t>
  </si>
  <si>
    <t xml:space="preserve">NE 842/13</t>
  </si>
  <si>
    <t xml:space="preserve">SAA BETÂNIA</t>
  </si>
  <si>
    <t xml:space="preserve">NE 843/13</t>
  </si>
  <si>
    <t xml:space="preserve">NE 844/13</t>
  </si>
  <si>
    <t xml:space="preserve">NE 846/13</t>
  </si>
  <si>
    <t xml:space="preserve">NE 859/13</t>
  </si>
  <si>
    <t xml:space="preserve">CT 402.215-95</t>
  </si>
  <si>
    <t xml:space="preserve">IMPLANTAÇÃO DO SAA DE CABROBÓ</t>
  </si>
  <si>
    <t xml:space="preserve">NE 860/13</t>
  </si>
  <si>
    <t xml:space="preserve">CT 402.217-12</t>
  </si>
  <si>
    <t xml:space="preserve">SISTEMA INTEGRADO DE TUPANATINGA/ITAIBA</t>
  </si>
  <si>
    <t xml:space="preserve">NE 892/13</t>
  </si>
  <si>
    <t xml:space="preserve">NE 894/13</t>
  </si>
  <si>
    <t xml:space="preserve">CT 288.930-27</t>
  </si>
  <si>
    <t xml:space="preserve">SAA IPOJUCA</t>
  </si>
  <si>
    <t xml:space="preserve">NE 902/13</t>
  </si>
  <si>
    <t xml:space="preserve">NE 910/13</t>
  </si>
  <si>
    <t xml:space="preserve">CT 402.213-76</t>
  </si>
  <si>
    <t xml:space="preserve">SAA SANTA MARIA DA BOA VISTA</t>
  </si>
  <si>
    <t xml:space="preserve">NE 912/13</t>
  </si>
  <si>
    <t xml:space="preserve">ADUTORA DE CAMEVÔ</t>
  </si>
  <si>
    <t xml:space="preserve">NE 926/13</t>
  </si>
  <si>
    <t xml:space="preserve">NE 927/13</t>
  </si>
  <si>
    <t xml:space="preserve">CT 222.727-67</t>
  </si>
  <si>
    <t xml:space="preserve">SES CABO DE SANTO AGOSTINHO</t>
  </si>
  <si>
    <t xml:space="preserve">NE 980/13</t>
  </si>
  <si>
    <t xml:space="preserve">NE 985/13</t>
  </si>
  <si>
    <t xml:space="preserve">CT 222.781-33</t>
  </si>
  <si>
    <t xml:space="preserve">PERDAS CARUARU</t>
  </si>
  <si>
    <t xml:space="preserve">NE 992/13</t>
  </si>
  <si>
    <t xml:space="preserve">NE 993/13</t>
  </si>
  <si>
    <t xml:space="preserve">NE 1054/13</t>
  </si>
  <si>
    <t xml:space="preserve">SES GARANHUNS</t>
  </si>
  <si>
    <t xml:space="preserve">NE 1055/13</t>
  </si>
  <si>
    <t xml:space="preserve">NE 1068/13</t>
  </si>
  <si>
    <t xml:space="preserve">CI 682/2013</t>
  </si>
  <si>
    <t xml:space="preserve">DEVOLUÇÃO SALDO REPASSE - SES PROEST 01</t>
  </si>
  <si>
    <t xml:space="preserve">004377/2012</t>
  </si>
  <si>
    <t xml:space="preserve">CT 177.822-63</t>
  </si>
  <si>
    <t xml:space="preserve">IMPLANTAÇÃO ETA SALGUEIRO / PAU FERRO</t>
  </si>
  <si>
    <t xml:space="preserve">2013OB800676</t>
  </si>
  <si>
    <t xml:space="preserve">CV 0.011.00-2011</t>
  </si>
  <si>
    <t xml:space="preserve">IMPLANTAÇÃO SES PETROLINA</t>
  </si>
  <si>
    <t xml:space="preserve">2013OB800677</t>
  </si>
  <si>
    <t xml:space="preserve">2013OB801139</t>
  </si>
  <si>
    <t xml:space="preserve">CV 0.015.00-2011</t>
  </si>
  <si>
    <t xml:space="preserve">IMPLANTAÇÃO SES AFOGADOS DA INGAZEIRA</t>
  </si>
  <si>
    <t xml:space="preserve">2013OB801397</t>
  </si>
  <si>
    <t xml:space="preserve">2013OB801398</t>
  </si>
  <si>
    <t xml:space="preserve">2013OB802912</t>
  </si>
  <si>
    <t xml:space="preserve">2013OB803935</t>
  </si>
  <si>
    <t xml:space="preserve">2013OB803936</t>
  </si>
  <si>
    <t xml:space="preserve">SALDO GERAL</t>
  </si>
  <si>
    <t xml:space="preserve">TESOURO / CP (FONTE 132, 133,134,136, 137 e 241) (ANTERIORMENTE FONTES 101 E 119)</t>
  </si>
  <si>
    <t xml:space="preserve">NE 133/13</t>
  </si>
  <si>
    <t xml:space="preserve">NE 135/13</t>
  </si>
  <si>
    <t xml:space="preserve">NE 005/14</t>
  </si>
  <si>
    <t xml:space="preserve">NE 034/14</t>
  </si>
  <si>
    <t xml:space="preserve">SES PROEST 02</t>
  </si>
  <si>
    <t xml:space="preserve">NE 035/14</t>
  </si>
  <si>
    <t xml:space="preserve">SES TIMBAUBA</t>
  </si>
  <si>
    <t xml:space="preserve">NE 036/14</t>
  </si>
  <si>
    <t xml:space="preserve">SES BACIA C DE GOIANA</t>
  </si>
  <si>
    <t xml:space="preserve">NE 037/14</t>
  </si>
  <si>
    <t xml:space="preserve">SISTEMA ADUTOR DE SUAPE</t>
  </si>
  <si>
    <t xml:space="preserve">NE 038/14</t>
  </si>
  <si>
    <t xml:space="preserve">PROJETO SES GARANHUNS</t>
  </si>
  <si>
    <t xml:space="preserve">NE 039/14</t>
  </si>
  <si>
    <t xml:space="preserve">SES BACIA A B D DE GOIANA</t>
  </si>
  <si>
    <t xml:space="preserve">NE 040/14</t>
  </si>
  <si>
    <t xml:space="preserve">SAA TAQUARA - SÃO CAETANO</t>
  </si>
  <si>
    <t xml:space="preserve">NE 042/14</t>
  </si>
  <si>
    <t xml:space="preserve">SETORIZAÇÃO DISTRITO 1A</t>
  </si>
  <si>
    <t xml:space="preserve">NE 044/14</t>
  </si>
  <si>
    <t xml:space="preserve">SETORIZAÇÃO DISTRITO 52</t>
  </si>
  <si>
    <t xml:space="preserve">NE 047/14</t>
  </si>
  <si>
    <t xml:space="preserve">REABILITAÇÃO SES CARUARU</t>
  </si>
  <si>
    <t xml:space="preserve">NE 048/14</t>
  </si>
  <si>
    <t xml:space="preserve">ETE CABANGA</t>
  </si>
  <si>
    <t xml:space="preserve">NE 049/14</t>
  </si>
  <si>
    <t xml:space="preserve">SAA PONTE DOS CARVALHOS</t>
  </si>
  <si>
    <t xml:space="preserve">NE 050/14</t>
  </si>
  <si>
    <t xml:space="preserve">SAA FLORESTA</t>
  </si>
  <si>
    <t xml:space="preserve">NE 053/14</t>
  </si>
  <si>
    <t xml:space="preserve">SAA CABROBÓ</t>
  </si>
  <si>
    <t xml:space="preserve">NE 054/14</t>
  </si>
  <si>
    <t xml:space="preserve">CT 218.433-39</t>
  </si>
  <si>
    <t xml:space="preserve">SES NOSSA SENHORA DO Ó</t>
  </si>
  <si>
    <t xml:space="preserve">NE 055/14</t>
  </si>
  <si>
    <t xml:space="preserve">NE 057/14</t>
  </si>
  <si>
    <t xml:space="preserve">NE 058/14</t>
  </si>
  <si>
    <t xml:space="preserve">NE 059/14</t>
  </si>
  <si>
    <t xml:space="preserve">NE 060/14</t>
  </si>
  <si>
    <t xml:space="preserve">NE 107/14</t>
  </si>
  <si>
    <t xml:space="preserve">CT 346.076-55</t>
  </si>
  <si>
    <t xml:space="preserve">POLO FARMACOQUIMICO</t>
  </si>
  <si>
    <t xml:space="preserve">NE 141/14</t>
  </si>
  <si>
    <t xml:space="preserve">CPARTIDA TESOURO - FONTE 137</t>
  </si>
  <si>
    <t xml:space="preserve">NE 190/14</t>
  </si>
  <si>
    <t xml:space="preserve">NE 192/14</t>
  </si>
  <si>
    <t xml:space="preserve">CT 402.218-26</t>
  </si>
  <si>
    <t xml:space="preserve">SISTEMA ADUTOR DO OESTE</t>
  </si>
  <si>
    <t xml:space="preserve">NE 217/14</t>
  </si>
  <si>
    <t xml:space="preserve">NE 218/14</t>
  </si>
  <si>
    <t xml:space="preserve">NE 280/14</t>
  </si>
  <si>
    <t xml:space="preserve">NE 281/14</t>
  </si>
  <si>
    <t xml:space="preserve">NE 284/14</t>
  </si>
  <si>
    <t xml:space="preserve">NE 297/14</t>
  </si>
  <si>
    <t xml:space="preserve">NE 305/14</t>
  </si>
  <si>
    <t xml:space="preserve">NE 366/14</t>
  </si>
  <si>
    <t xml:space="preserve">NE 368/14</t>
  </si>
  <si>
    <t xml:space="preserve">NE 369/14</t>
  </si>
  <si>
    <t xml:space="preserve">NE 370/14</t>
  </si>
  <si>
    <t xml:space="preserve">NE 371/14</t>
  </si>
  <si>
    <t xml:space="preserve">NE 052/14</t>
  </si>
  <si>
    <t xml:space="preserve">NE 051/14</t>
  </si>
  <si>
    <t xml:space="preserve">SAA CAMARAGIBE</t>
  </si>
  <si>
    <t xml:space="preserve">NE 306/14</t>
  </si>
  <si>
    <t xml:space="preserve">CT 350.863-33</t>
  </si>
  <si>
    <t xml:space="preserve">AMPLIAÇÃO DO SES DE OLINDA</t>
  </si>
  <si>
    <t xml:space="preserve">NE 440/14</t>
  </si>
  <si>
    <t xml:space="preserve">NE 444/14</t>
  </si>
  <si>
    <t xml:space="preserve">CT 350.909-71</t>
  </si>
  <si>
    <t xml:space="preserve">ETE MINERVA</t>
  </si>
  <si>
    <t xml:space="preserve">NE 446/14</t>
  </si>
  <si>
    <t xml:space="preserve">CPARTIDA TESOURO - FONTE 241</t>
  </si>
  <si>
    <t xml:space="preserve">NE 448/14</t>
  </si>
  <si>
    <t xml:space="preserve">NE 449/14</t>
  </si>
  <si>
    <t xml:space="preserve">NE 467/14</t>
  </si>
  <si>
    <t xml:space="preserve">NE 468/14</t>
  </si>
  <si>
    <t xml:space="preserve">NE 469/14</t>
  </si>
  <si>
    <t xml:space="preserve">NE 471/14</t>
  </si>
  <si>
    <t xml:space="preserve">NE 477/14</t>
  </si>
  <si>
    <t xml:space="preserve">NE 479/14</t>
  </si>
  <si>
    <t xml:space="preserve">NE 481/14</t>
  </si>
  <si>
    <t xml:space="preserve">NE 482/14</t>
  </si>
  <si>
    <t xml:space="preserve">NE 484/14</t>
  </si>
  <si>
    <t xml:space="preserve">NE 486/14</t>
  </si>
  <si>
    <t xml:space="preserve">NE 489/14</t>
  </si>
  <si>
    <t xml:space="preserve">NE 490/14</t>
  </si>
  <si>
    <t xml:space="preserve">NE 492/14</t>
  </si>
  <si>
    <t xml:space="preserve">NE 505/14</t>
  </si>
  <si>
    <t xml:space="preserve">NE 473/14</t>
  </si>
  <si>
    <t xml:space="preserve">ADUTORA DO AGRESTE</t>
  </si>
  <si>
    <t xml:space="preserve">NE 475/14</t>
  </si>
  <si>
    <t xml:space="preserve">NE 476/14</t>
  </si>
  <si>
    <t xml:space="preserve">NE 507/14</t>
  </si>
  <si>
    <t xml:space="preserve">NE 517/14</t>
  </si>
  <si>
    <t xml:space="preserve">CT 350.933-71</t>
  </si>
  <si>
    <t xml:space="preserve">SES SUB-BACIA B ARCOVERDE</t>
  </si>
  <si>
    <t xml:space="preserve">NE 518/14</t>
  </si>
  <si>
    <t xml:space="preserve">NE 519/14</t>
  </si>
  <si>
    <t xml:space="preserve">CT 350.760-98</t>
  </si>
  <si>
    <t xml:space="preserve">SAA PAULISTA</t>
  </si>
  <si>
    <t xml:space="preserve">NE 558/14</t>
  </si>
  <si>
    <t xml:space="preserve">NE 559/14</t>
  </si>
  <si>
    <t xml:space="preserve">NE 565/14</t>
  </si>
  <si>
    <t xml:space="preserve">NE 567/14</t>
  </si>
  <si>
    <t xml:space="preserve">CT 350.758-56</t>
  </si>
  <si>
    <t xml:space="preserve">AMPL DA REDE DIST DE AGUA DA CIDADE DO CABO - OGU - PAC2</t>
  </si>
  <si>
    <t xml:space="preserve">NE 582/14</t>
  </si>
  <si>
    <t xml:space="preserve">NE 587/14</t>
  </si>
  <si>
    <t xml:space="preserve">NE 588/14</t>
  </si>
  <si>
    <t xml:space="preserve">NE 593/14</t>
  </si>
  <si>
    <t xml:space="preserve">CT 350.782-56</t>
  </si>
  <si>
    <t xml:space="preserve">SAA ITAMARACÁ</t>
  </si>
  <si>
    <t xml:space="preserve">NE 594/14</t>
  </si>
  <si>
    <t xml:space="preserve">NE 605/14</t>
  </si>
  <si>
    <t xml:space="preserve">CT 402.210-43</t>
  </si>
  <si>
    <t xml:space="preserve">BARRAGEM INHUMAS</t>
  </si>
  <si>
    <t xml:space="preserve">NE 606/14</t>
  </si>
  <si>
    <t xml:space="preserve">NE 613/14</t>
  </si>
  <si>
    <t xml:space="preserve">NE 616/14</t>
  </si>
  <si>
    <t xml:space="preserve">NE 617/14</t>
  </si>
  <si>
    <t xml:space="preserve">NE 621/14</t>
  </si>
  <si>
    <t xml:space="preserve">NE 623/14</t>
  </si>
  <si>
    <t xml:space="preserve">NE 629/14</t>
  </si>
  <si>
    <t xml:space="preserve">NE 630/14</t>
  </si>
  <si>
    <t xml:space="preserve">NE 632/14</t>
  </si>
  <si>
    <t xml:space="preserve">NE 652/14</t>
  </si>
  <si>
    <t xml:space="preserve">NE 653/14</t>
  </si>
  <si>
    <t xml:space="preserve">NE 654/14</t>
  </si>
  <si>
    <t xml:space="preserve">NE 662/14</t>
  </si>
  <si>
    <t xml:space="preserve">NE 664/14</t>
  </si>
  <si>
    <t xml:space="preserve">NE 668/14</t>
  </si>
  <si>
    <t xml:space="preserve">NE 696/14</t>
  </si>
  <si>
    <t xml:space="preserve">NE 699/14</t>
  </si>
  <si>
    <t xml:space="preserve">PSA - 2901/OC-BR</t>
  </si>
  <si>
    <t xml:space="preserve">BID</t>
  </si>
  <si>
    <t xml:space="preserve">BID PSA IPOJUCA</t>
  </si>
  <si>
    <t xml:space="preserve">NE 700/14</t>
  </si>
  <si>
    <t xml:space="preserve">NE 701/14</t>
  </si>
  <si>
    <t xml:space="preserve">NE 702/14</t>
  </si>
  <si>
    <t xml:space="preserve">NE 708/14</t>
  </si>
  <si>
    <t xml:space="preserve">AMPLIAÇÃO SAA ALIANÇA</t>
  </si>
  <si>
    <t xml:space="preserve">NE 709/14</t>
  </si>
  <si>
    <t xml:space="preserve">SES CARAIBEIRAS</t>
  </si>
  <si>
    <t xml:space="preserve">NE 710/14</t>
  </si>
  <si>
    <t xml:space="preserve">SES ITAPETIM</t>
  </si>
  <si>
    <t xml:space="preserve">NE 711/14</t>
  </si>
  <si>
    <t xml:space="preserve">SES VENTUROSA</t>
  </si>
  <si>
    <t xml:space="preserve">NE 712/14</t>
  </si>
  <si>
    <t xml:space="preserve">NE 715/14</t>
  </si>
  <si>
    <t xml:space="preserve">NE 717/14</t>
  </si>
  <si>
    <t xml:space="preserve">NE 719/14</t>
  </si>
  <si>
    <t xml:space="preserve">NE 720/14</t>
  </si>
  <si>
    <t xml:space="preserve">NE 721/14</t>
  </si>
  <si>
    <t xml:space="preserve">CT 227.418-39</t>
  </si>
  <si>
    <t xml:space="preserve">PERDAS PETROLINA</t>
  </si>
  <si>
    <t xml:space="preserve">NE 722/14</t>
  </si>
  <si>
    <t xml:space="preserve">NE 723/14</t>
  </si>
  <si>
    <t xml:space="preserve">NE 727/14</t>
  </si>
  <si>
    <t xml:space="preserve">NE 728/14</t>
  </si>
  <si>
    <t xml:space="preserve">NE 729/14</t>
  </si>
  <si>
    <t xml:space="preserve">NE 730/14</t>
  </si>
  <si>
    <t xml:space="preserve">NE 731/14</t>
  </si>
  <si>
    <t xml:space="preserve">NE 732/14</t>
  </si>
  <si>
    <t xml:space="preserve">NE 733/14</t>
  </si>
  <si>
    <t xml:space="preserve">NE 734/14</t>
  </si>
  <si>
    <t xml:space="preserve">CT 350.761-01</t>
  </si>
  <si>
    <t xml:space="preserve">SAA TEJUCUPAPO E PONTA  DE PEDRA</t>
  </si>
  <si>
    <t xml:space="preserve">NE 735/14</t>
  </si>
  <si>
    <t xml:space="preserve">NE 764/14</t>
  </si>
  <si>
    <t xml:space="preserve">NE 768/14</t>
  </si>
  <si>
    <t xml:space="preserve">NE 762/14</t>
  </si>
  <si>
    <t xml:space="preserve">NE 763/14</t>
  </si>
  <si>
    <t xml:space="preserve">NE 767/14</t>
  </si>
  <si>
    <t xml:space="preserve">NE 775/14</t>
  </si>
  <si>
    <t xml:space="preserve">NE 776/14</t>
  </si>
  <si>
    <t xml:space="preserve">NE 777/14</t>
  </si>
  <si>
    <t xml:space="preserve">NE 783/14</t>
  </si>
  <si>
    <t xml:space="preserve">NE 793/14</t>
  </si>
  <si>
    <t xml:space="preserve">NE 803/14</t>
  </si>
  <si>
    <t xml:space="preserve">NE 795/14</t>
  </si>
  <si>
    <t xml:space="preserve">NE 799/14</t>
  </si>
  <si>
    <t xml:space="preserve">NE 812/14</t>
  </si>
  <si>
    <t xml:space="preserve">NE 813/14</t>
  </si>
  <si>
    <t xml:space="preserve">NE 819/14</t>
  </si>
  <si>
    <t xml:space="preserve">NE 820/14</t>
  </si>
  <si>
    <t xml:space="preserve">NE 830/14</t>
  </si>
  <si>
    <t xml:space="preserve">NE 834/14</t>
  </si>
  <si>
    <t xml:space="preserve">SES NAZARÉ DA MATA</t>
  </si>
  <si>
    <t xml:space="preserve">NE 846/14</t>
  </si>
  <si>
    <t xml:space="preserve">NE 874/14</t>
  </si>
  <si>
    <t xml:space="preserve">NE 877/14</t>
  </si>
  <si>
    <t xml:space="preserve">NE 878/14</t>
  </si>
  <si>
    <t xml:space="preserve">NE 879/14</t>
  </si>
  <si>
    <t xml:space="preserve">NE 880/14</t>
  </si>
  <si>
    <t xml:space="preserve">NE 881/14</t>
  </si>
  <si>
    <t xml:space="preserve">NE 882/14</t>
  </si>
  <si>
    <t xml:space="preserve">NE 883/14</t>
  </si>
  <si>
    <t xml:space="preserve">NE 884/14</t>
  </si>
  <si>
    <t xml:space="preserve">NE 885/14</t>
  </si>
  <si>
    <t xml:space="preserve">CPARTIDA TESOURO - FONTE 132</t>
  </si>
  <si>
    <t xml:space="preserve">NE 886/14</t>
  </si>
  <si>
    <t xml:space="preserve">2014OB803410</t>
  </si>
  <si>
    <t xml:space="preserve">2014OB802808</t>
  </si>
  <si>
    <t xml:space="preserve">NÚMERO DO CONTRATO / TERMO DE COMPROMISSO / CONTRATO DE FINANCIMENTO</t>
  </si>
  <si>
    <t xml:space="preserve">NÚMERO DO CONTRATO/TERMO DE COMPROMISSO/CONTRATO DE FINANCIMENTO</t>
  </si>
  <si>
    <t xml:space="preserve">Acordo de Empréstimo 7778 - BR - PSHPE</t>
  </si>
  <si>
    <t xml:space="preserve">Thelma</t>
  </si>
  <si>
    <t xml:space="preserve">CT 7778 - BR</t>
  </si>
  <si>
    <t xml:space="preserve">Implantação do Sistema Adutor Suape em Porto de Galinhas</t>
  </si>
  <si>
    <t xml:space="preserve">Ampliação do SAA de Petrolina</t>
  </si>
  <si>
    <t xml:space="preserve">Obras de Inversão Direta - GE - Repasse para aumento de Capital</t>
  </si>
  <si>
    <t xml:space="preserve">Implantação do SES do Proest Área 02</t>
  </si>
  <si>
    <t xml:space="preserve">Programa de Redução de Perdas - PRORED</t>
  </si>
  <si>
    <t xml:space="preserve">Ana Célia</t>
  </si>
  <si>
    <t xml:space="preserve">Implantação do SES Timbaúba</t>
  </si>
  <si>
    <t xml:space="preserve">Implantção SES Nazaré da Mata</t>
  </si>
  <si>
    <t xml:space="preserve">Implantação do SES da Bacia "C" em Goiana</t>
  </si>
  <si>
    <t xml:space="preserve">Ampliação do SAA Dos Morros do Ibura</t>
  </si>
  <si>
    <t xml:space="preserve">Ampliação do SES do Recife - Proest Área 01</t>
  </si>
  <si>
    <t xml:space="preserve">Implantação do SES Garanhuns - Projeto</t>
  </si>
  <si>
    <t xml:space="preserve">Estudos e Projetos Morros Jenipapo e Jordão</t>
  </si>
  <si>
    <t xml:space="preserve">SES das Bacias A, B e D de Goiana</t>
  </si>
  <si>
    <t xml:space="preserve">Implantação do SES Barreiros</t>
  </si>
  <si>
    <t xml:space="preserve">Implantação do Sistema Adutor Taquara - São Caetano</t>
  </si>
  <si>
    <t xml:space="preserve">Redução de Perdas do SAA de Ouricuri</t>
  </si>
  <si>
    <t xml:space="preserve">Setorização Distrito 1A</t>
  </si>
  <si>
    <t xml:space="preserve">Captação na Barragem Siriji</t>
  </si>
  <si>
    <t xml:space="preserve">Setorização Distrito 52</t>
  </si>
  <si>
    <t xml:space="preserve">Perdas no SAA de Salgueiro</t>
  </si>
  <si>
    <t xml:space="preserve">Complementação do SES Caruaru</t>
  </si>
  <si>
    <t xml:space="preserve">CR 228.548-24</t>
  </si>
  <si>
    <t xml:space="preserve">Ampliação e Adequação da ETE Cabanga</t>
  </si>
  <si>
    <t xml:space="preserve">Recuperação da ETA Petrolina</t>
  </si>
  <si>
    <t xml:space="preserve">Ampliação SAA Ponte dos Carvalhos</t>
  </si>
  <si>
    <t xml:space="preserve">Ampliação SES Paulista</t>
  </si>
  <si>
    <t xml:space="preserve">Implatação/Ampliação do SAA Floresta</t>
  </si>
  <si>
    <t xml:space="preserve">Anéis Secundários</t>
  </si>
  <si>
    <t xml:space="preserve">Implantação de Captação no Sistema Cabrobó</t>
  </si>
  <si>
    <t xml:space="preserve">Implantação do SES Salgueiro</t>
  </si>
  <si>
    <t xml:space="preserve">Implantação do SES Nossa Senhora do Ó</t>
  </si>
  <si>
    <t xml:space="preserve">Projeto SAA Petrolina</t>
  </si>
  <si>
    <t xml:space="preserve">Implantação do SAA do Pólo Farmacoquímico</t>
  </si>
  <si>
    <t xml:space="preserve">Reajuste Pirapama</t>
  </si>
  <si>
    <t xml:space="preserve">Ampliação do SAA de Ipojuca</t>
  </si>
  <si>
    <t xml:space="preserve">Adutora do Agreste - Obra</t>
  </si>
  <si>
    <t xml:space="preserve">Sistema Adutor do Oeste</t>
  </si>
  <si>
    <t xml:space="preserve">Projeto SES Arcoverde</t>
  </si>
  <si>
    <t xml:space="preserve">Elaboração do SES Pesqueira - Projeto</t>
  </si>
  <si>
    <t xml:space="preserve">Ampliação do SAA de Aliança - Projeto</t>
  </si>
  <si>
    <t xml:space="preserve">Construção da Barragem do Engenho Maranhão</t>
  </si>
  <si>
    <t xml:space="preserve">Ampliação do SAA de Santa Maria da Boa Vista</t>
  </si>
  <si>
    <t xml:space="preserve">Construção da Barragem do Engenho Pereira</t>
  </si>
  <si>
    <t xml:space="preserve">Elaboração do SAA Aldeia - Projeto</t>
  </si>
  <si>
    <t xml:space="preserve">Adequação/Ampliação do Distrito 8A</t>
  </si>
  <si>
    <t xml:space="preserve">Ampliação do SES de Olinda</t>
  </si>
  <si>
    <t xml:space="preserve">ETE Minerva - Complementação</t>
  </si>
  <si>
    <t xml:space="preserve">Setorização Distrito 1B</t>
  </si>
  <si>
    <t xml:space="preserve">SAA no Município de Betânia</t>
  </si>
  <si>
    <t xml:space="preserve">Reforço de Produção Sistema ITAÍBA</t>
  </si>
  <si>
    <t xml:space="preserve">Implantação do SES na Subbacia B de Arcoverde</t>
  </si>
  <si>
    <t xml:space="preserve">Ampliação do SAA de Paulista</t>
  </si>
  <si>
    <t xml:space="preserve">Complementação da Adutora de Camevô</t>
  </si>
  <si>
    <t xml:space="preserve">Implantação SES Cabo Sto Agostinho</t>
  </si>
  <si>
    <t xml:space="preserve">Adequação/Ampliação do SAA do Cabo Stº Agostinho</t>
  </si>
  <si>
    <t xml:space="preserve">Perdas Caruaru</t>
  </si>
  <si>
    <t xml:space="preserve">Implantação do SES Garanhuns</t>
  </si>
  <si>
    <t xml:space="preserve">Ampliação do SAA de Itamaracá</t>
  </si>
  <si>
    <t xml:space="preserve">Prefeitura ETA Salgueiro</t>
  </si>
  <si>
    <t xml:space="preserve">Ampliação de Adutora de Inhumas em Palmeirina</t>
  </si>
  <si>
    <t xml:space="preserve">Codevasf Petrolina</t>
  </si>
  <si>
    <t xml:space="preserve">Codevasf Afogados da Ingazeira</t>
  </si>
  <si>
    <t xml:space="preserve">PSA - Programa de Saneamento do Rio Ipojuca</t>
  </si>
  <si>
    <t xml:space="preserve">CT 2901/OC-BR</t>
  </si>
  <si>
    <t xml:space="preserve">Ampliação SAA de Aliança</t>
  </si>
  <si>
    <t xml:space="preserve">Implantação do SES Caraibeiras Tacaratu</t>
  </si>
  <si>
    <t xml:space="preserve">Adequar e Ampliar o SES Itapetim</t>
  </si>
  <si>
    <t xml:space="preserve">Implantação do SES Venturosa</t>
  </si>
  <si>
    <t xml:space="preserve">Perdas no SAA de Petrolina</t>
  </si>
  <si>
    <t xml:space="preserve">Ampliação SAA Tejucupapo e Ponta de Pedra de Goiana</t>
  </si>
  <si>
    <t xml:space="preserve">CV SUAPE</t>
  </si>
  <si>
    <t xml:space="preserve">CV 11/2007</t>
  </si>
  <si>
    <t xml:space="preserve">Adutora do Agreste - Projeto</t>
  </si>
  <si>
    <t xml:space="preserve">TC 117/2009</t>
  </si>
  <si>
    <t xml:space="preserve">Implantação do Sistema Produtor de Pirapama - BNDES 2</t>
  </si>
  <si>
    <t xml:space="preserve">0720935/09</t>
  </si>
  <si>
    <t xml:space="preserve">Implantação da ETA de Caruaru</t>
  </si>
  <si>
    <t xml:space="preserve">Ampliação SAA Pombos</t>
  </si>
  <si>
    <t xml:space="preserve">Implantação Rede Dist. Água no Lot.Olho D'Água</t>
  </si>
  <si>
    <t xml:space="preserve">CT 191.090-04</t>
  </si>
  <si>
    <t xml:space="preserve">ETA Alto do Céu</t>
  </si>
  <si>
    <t xml:space="preserve">CT 191.091-18</t>
  </si>
  <si>
    <t xml:space="preserve">Implantação do Distrito 8B Recife</t>
  </si>
  <si>
    <t xml:space="preserve">CT 191.110-46</t>
  </si>
  <si>
    <t xml:space="preserve">Implantação da ETA Botafogo</t>
  </si>
  <si>
    <t xml:space="preserve">CT 191.112-65</t>
  </si>
  <si>
    <t xml:space="preserve">Implantação da ETA Vázea do UNA - São Lourenço</t>
  </si>
  <si>
    <t xml:space="preserve">CT 191.116-01</t>
  </si>
  <si>
    <t xml:space="preserve">Ampliação da ETA de Carpina</t>
  </si>
  <si>
    <t xml:space="preserve">CT 191.123-94</t>
  </si>
  <si>
    <t xml:space="preserve">Implantação do SES Caruaru</t>
  </si>
  <si>
    <t xml:space="preserve">CT 191.228-59</t>
  </si>
  <si>
    <t xml:space="preserve">Implantação do SES Escada</t>
  </si>
  <si>
    <t xml:space="preserve">CT 191.229-63</t>
  </si>
  <si>
    <t xml:space="preserve">Elaboração do SES Olinda - Projeto</t>
  </si>
  <si>
    <t xml:space="preserve">CT 191.253-75</t>
  </si>
  <si>
    <t xml:space="preserve">Ampliação do SES Paulista - Projeto</t>
  </si>
  <si>
    <t xml:space="preserve">CT 191.259-39</t>
  </si>
  <si>
    <t xml:space="preserve">Setorização do Distrito 8A - Projeto</t>
  </si>
  <si>
    <t xml:space="preserve">CT 191.262-86</t>
  </si>
  <si>
    <t xml:space="preserve">Implantação do SAA Escada</t>
  </si>
  <si>
    <t xml:space="preserve">CR 228.580-33</t>
  </si>
  <si>
    <t xml:space="preserve">Projeto SAA Ouricuri</t>
  </si>
  <si>
    <t xml:space="preserve">CR 237.813-39</t>
  </si>
  <si>
    <t xml:space="preserve">Elaboração do SAA de Arcoverde - Projeto</t>
  </si>
  <si>
    <t xml:space="preserve">Projeto SES Petrolina</t>
  </si>
  <si>
    <t xml:space="preserve">CR 238.895-45</t>
  </si>
  <si>
    <t xml:space="preserve">Elaboração do SAA Salgueiro - Projeto</t>
  </si>
  <si>
    <t xml:space="preserve">Elaboração do SES de Cabo Stº Agostinho - Projeto</t>
  </si>
  <si>
    <t xml:space="preserve">SAA Afogados da Ingazeira - Projeto</t>
  </si>
  <si>
    <t xml:space="preserve">CT 248.211-86</t>
  </si>
  <si>
    <t xml:space="preserve">Implantação do SAA Loteamento Cortegadas</t>
  </si>
  <si>
    <t xml:space="preserve">CT 248.251-78</t>
  </si>
  <si>
    <t xml:space="preserve">Elaboração do SAA Bezerros - Projeto</t>
  </si>
  <si>
    <t xml:space="preserve">SEÇÃO ESTUARINA DO RIO BEBERIBE</t>
  </si>
  <si>
    <t xml:space="preserve">CT 248.253-96</t>
  </si>
  <si>
    <t xml:space="preserve">Ampliação/Adequação SES Cabo STº Agostinho</t>
  </si>
  <si>
    <t xml:space="preserve">CR 350.852-04</t>
  </si>
  <si>
    <t xml:space="preserve">Implantação do SES Sítio Histórico Olinda</t>
  </si>
  <si>
    <t xml:space="preserve">CR 350.885-93</t>
  </si>
  <si>
    <t xml:space="preserve">IMPLANTAÇÃO DO SES DE TACARATU</t>
  </si>
  <si>
    <t xml:space="preserve">CT 376.456-55</t>
  </si>
  <si>
    <t xml:space="preserve">Ampliação ETA Bezerros</t>
  </si>
  <si>
    <t xml:space="preserve">CT 394.930-65</t>
  </si>
  <si>
    <t xml:space="preserve">Ampliação da ETA Caruaru</t>
  </si>
  <si>
    <t xml:space="preserve">CT 394.931-79</t>
  </si>
  <si>
    <t xml:space="preserve">Ampliação da Adutora de Pau Ferro</t>
  </si>
  <si>
    <t xml:space="preserve">CR 402.209-15</t>
  </si>
  <si>
    <t xml:space="preserve">Ampliação do SAA de Águas Belas</t>
  </si>
  <si>
    <t xml:space="preserve">CR 402.211-58</t>
  </si>
  <si>
    <t xml:space="preserve">Ampliação do SAA Ouricuri</t>
  </si>
  <si>
    <t xml:space="preserve">CR 402.212-62</t>
  </si>
  <si>
    <t xml:space="preserve">Implantação de Adutora de Tabocas-Poço Fundo</t>
  </si>
  <si>
    <t xml:space="preserve">CR 402.214-80</t>
  </si>
  <si>
    <t xml:space="preserve">Implantação do SAA de Santa Cruz da Baixa Verde</t>
  </si>
  <si>
    <t xml:space="preserve">CR 402.216-08</t>
  </si>
  <si>
    <t xml:space="preserve">Substituição da Adutora Amaraji</t>
  </si>
  <si>
    <t xml:space="preserve">CR 402.219-30</t>
  </si>
  <si>
    <t xml:space="preserve">2016NE000007</t>
  </si>
  <si>
    <t xml:space="preserve">2016NE000011</t>
  </si>
  <si>
    <t xml:space="preserve">2016NE000012</t>
  </si>
  <si>
    <t xml:space="preserve">2016NE000009</t>
  </si>
  <si>
    <t xml:space="preserve">TC 0071/2015</t>
  </si>
  <si>
    <t xml:space="preserve">2016NE000010</t>
  </si>
  <si>
    <t xml:space="preserve">2016NE000028</t>
  </si>
  <si>
    <t xml:space="preserve">2016NE000031</t>
  </si>
  <si>
    <t xml:space="preserve">2016NE000029</t>
  </si>
  <si>
    <t xml:space="preserve">2016NE000032</t>
  </si>
  <si>
    <t xml:space="preserve">2016NE000101</t>
  </si>
  <si>
    <t xml:space="preserve">2016NE000097</t>
  </si>
  <si>
    <t xml:space="preserve">2016NE000076</t>
  </si>
  <si>
    <t xml:space="preserve">2016NE000092</t>
  </si>
  <si>
    <t xml:space="preserve">2016NE000075</t>
  </si>
  <si>
    <t xml:space="preserve">2016NE000096</t>
  </si>
  <si>
    <t xml:space="preserve">2016NE000098</t>
  </si>
  <si>
    <t xml:space="preserve">2016NE000132</t>
  </si>
  <si>
    <t xml:space="preserve">2016NE000125</t>
  </si>
  <si>
    <t xml:space="preserve">2016NE000116</t>
  </si>
  <si>
    <t xml:space="preserve">2016NE000122</t>
  </si>
  <si>
    <t xml:space="preserve">2016NE000117</t>
  </si>
  <si>
    <t xml:space="preserve">2016NE000123</t>
  </si>
  <si>
    <t xml:space="preserve">2016NE000110</t>
  </si>
  <si>
    <t xml:space="preserve">2016NE000118</t>
  </si>
  <si>
    <t xml:space="preserve">2016NE000119</t>
  </si>
  <si>
    <t xml:space="preserve">2016NE000120</t>
  </si>
  <si>
    <t xml:space="preserve">2016NE000124</t>
  </si>
  <si>
    <t xml:space="preserve">2016NE000133</t>
  </si>
  <si>
    <t xml:space="preserve">2016NE000200</t>
  </si>
  <si>
    <t xml:space="preserve">2016NE000208</t>
  </si>
  <si>
    <t xml:space="preserve">2016NE000207</t>
  </si>
  <si>
    <t xml:space="preserve">2016NE000193</t>
  </si>
  <si>
    <t xml:space="preserve">2016NE000157</t>
  </si>
  <si>
    <t xml:space="preserve">2016NE000158</t>
  </si>
  <si>
    <t xml:space="preserve">2016NE000162</t>
  </si>
  <si>
    <t xml:space="preserve">2016NE000192</t>
  </si>
  <si>
    <t xml:space="preserve">2016NE000154</t>
  </si>
  <si>
    <t xml:space="preserve">2016NE000155</t>
  </si>
  <si>
    <t xml:space="preserve">2016NE000156</t>
  </si>
  <si>
    <t xml:space="preserve">2016NE000216</t>
  </si>
  <si>
    <t xml:space="preserve">2016NE000213</t>
  </si>
  <si>
    <t xml:space="preserve">2016NE000236</t>
  </si>
  <si>
    <t xml:space="preserve">2016NE000235</t>
  </si>
  <si>
    <t xml:space="preserve">2016NE000238</t>
  </si>
  <si>
    <t xml:space="preserve">2016NE000244</t>
  </si>
  <si>
    <t xml:space="preserve">2016NE000153</t>
  </si>
  <si>
    <t xml:space="preserve">2016NE000152</t>
  </si>
  <si>
    <t xml:space="preserve">2016NE000250</t>
  </si>
  <si>
    <t xml:space="preserve">2016NE000259</t>
  </si>
  <si>
    <t xml:space="preserve">2016NE000260</t>
  </si>
  <si>
    <t xml:space="preserve">2016NE000273</t>
  </si>
  <si>
    <t xml:space="preserve">2016NE000285</t>
  </si>
  <si>
    <t xml:space="preserve">2016NE000286</t>
  </si>
  <si>
    <t xml:space="preserve">2016NE000310</t>
  </si>
  <si>
    <t xml:space="preserve">2016NE000318</t>
  </si>
  <si>
    <t xml:space="preserve">2016NE000313</t>
  </si>
  <si>
    <t xml:space="preserve">2016NE000316</t>
  </si>
  <si>
    <t xml:space="preserve">2016NE000321</t>
  </si>
  <si>
    <t xml:space="preserve">2016NE000337</t>
  </si>
  <si>
    <t xml:space="preserve">2016NE000367</t>
  </si>
  <si>
    <t xml:space="preserve">2016NE000320</t>
  </si>
  <si>
    <t xml:space="preserve">2016NE000346</t>
  </si>
  <si>
    <t xml:space="preserve">2016NE00350</t>
  </si>
  <si>
    <t xml:space="preserve">2016NE000379</t>
  </si>
  <si>
    <t xml:space="preserve">2016NE000385</t>
  </si>
  <si>
    <t xml:space="preserve">CR 394.931-79</t>
  </si>
  <si>
    <t xml:space="preserve">2016NE000380</t>
  </si>
  <si>
    <t xml:space="preserve">2016NE000373</t>
  </si>
  <si>
    <t xml:space="preserve">2016NE000390</t>
  </si>
  <si>
    <t xml:space="preserve">2016NE000339</t>
  </si>
  <si>
    <t xml:space="preserve">2016NE000340</t>
  </si>
  <si>
    <t xml:space="preserve">2016NE000343</t>
  </si>
  <si>
    <t xml:space="preserve">2016NE000345</t>
  </si>
  <si>
    <t xml:space="preserve">2016NE000347</t>
  </si>
  <si>
    <t xml:space="preserve">2016NE000412</t>
  </si>
  <si>
    <t xml:space="preserve">2016NE000161</t>
  </si>
  <si>
    <t xml:space="preserve">2016NE000406</t>
  </si>
  <si>
    <t xml:space="preserve">2016NE000420</t>
  </si>
  <si>
    <t xml:space="preserve">2016NE000428</t>
  </si>
  <si>
    <t xml:space="preserve">CR 394.930-65</t>
  </si>
  <si>
    <t xml:space="preserve">2016NE000432</t>
  </si>
  <si>
    <t xml:space="preserve">2016NE000454</t>
  </si>
  <si>
    <t xml:space="preserve">2016NE000453</t>
  </si>
  <si>
    <t xml:space="preserve">2016NE000163</t>
  </si>
  <si>
    <t xml:space="preserve">2016NE000469</t>
  </si>
  <si>
    <t xml:space="preserve">2016NE000462</t>
  </si>
  <si>
    <t xml:space="preserve">2016NE000463</t>
  </si>
  <si>
    <t xml:space="preserve">2016NE000465</t>
  </si>
  <si>
    <t xml:space="preserve">2016NE000464</t>
  </si>
  <si>
    <t xml:space="preserve">2016NE000459</t>
  </si>
  <si>
    <t xml:space="preserve">2016NE000457</t>
  </si>
  <si>
    <t xml:space="preserve">2016NE000458</t>
  </si>
  <si>
    <t xml:space="preserve">2016NE000460</t>
  </si>
  <si>
    <t xml:space="preserve">2016NE000461</t>
  </si>
  <si>
    <t xml:space="preserve">2016NE000488</t>
  </si>
  <si>
    <t xml:space="preserve">Adequação do Sistema de Abastecimento de Água do Serrote do Urubu, Petrolina - PE</t>
  </si>
  <si>
    <t xml:space="preserve">2016NE000430</t>
  </si>
  <si>
    <t xml:space="preserve">2016NE000513</t>
  </si>
  <si>
    <t xml:space="preserve">2016NE000534</t>
  </si>
  <si>
    <t xml:space="preserve">2016NE000338</t>
  </si>
  <si>
    <t xml:space="preserve">2016NE000532</t>
  </si>
  <si>
    <t xml:space="preserve">2016NE000533</t>
  </si>
  <si>
    <t xml:space="preserve">2017NE000110</t>
  </si>
  <si>
    <t xml:space="preserve">2017NE000025</t>
  </si>
  <si>
    <t xml:space="preserve">2017NE000026</t>
  </si>
  <si>
    <t xml:space="preserve">2017NE000027</t>
  </si>
  <si>
    <t xml:space="preserve">Ampliação da Rede de Distribuição - Park Mandacaru - Petrolina Substação: B140</t>
  </si>
  <si>
    <t xml:space="preserve">2016NE000508</t>
  </si>
  <si>
    <t xml:space="preserve">2017NE000018</t>
  </si>
  <si>
    <t xml:space="preserve">2017NE000021</t>
  </si>
  <si>
    <t xml:space="preserve">2017NE000024</t>
  </si>
  <si>
    <t xml:space="preserve">2017NE000040</t>
  </si>
  <si>
    <t xml:space="preserve">2016NE000159</t>
  </si>
  <si>
    <t xml:space="preserve">2017NE000039</t>
  </si>
  <si>
    <t xml:space="preserve">2016NE000160</t>
  </si>
  <si>
    <t xml:space="preserve">2017NE000109</t>
  </si>
  <si>
    <t xml:space="preserve">2017NE000123</t>
  </si>
  <si>
    <t xml:space="preserve">2017NE000113</t>
  </si>
  <si>
    <t xml:space="preserve">2017NE000124</t>
  </si>
  <si>
    <t xml:space="preserve">2017NE000127</t>
  </si>
  <si>
    <t xml:space="preserve">2017NE000057</t>
  </si>
  <si>
    <t xml:space="preserve">2017NE000055</t>
  </si>
  <si>
    <t xml:space="preserve">2017NE000131</t>
  </si>
  <si>
    <t xml:space="preserve">2017NE000132</t>
  </si>
  <si>
    <t xml:space="preserve">2017NE000139</t>
  </si>
  <si>
    <t xml:space="preserve">2017NE000058</t>
  </si>
  <si>
    <t xml:space="preserve">2017NE000054</t>
  </si>
  <si>
    <t xml:space="preserve">2017NE000052</t>
  </si>
  <si>
    <t xml:space="preserve">2017NE000148</t>
  </si>
  <si>
    <t xml:space="preserve">2017NE000245</t>
  </si>
  <si>
    <t xml:space="preserve">2017NE000164</t>
  </si>
  <si>
    <t xml:space="preserve">2017NE000048</t>
  </si>
  <si>
    <t xml:space="preserve">2017NE000041</t>
  </si>
  <si>
    <t xml:space="preserve">2017NE000051</t>
  </si>
  <si>
    <t xml:space="preserve">2017NE000047</t>
  </si>
  <si>
    <t xml:space="preserve">2017NE000042</t>
  </si>
  <si>
    <t xml:space="preserve">2017NE000045</t>
  </si>
  <si>
    <t xml:space="preserve">2017NE000046</t>
  </si>
  <si>
    <t xml:space="preserve">2017NE000044</t>
  </si>
  <si>
    <t xml:space="preserve">2017NE000043</t>
  </si>
  <si>
    <t xml:space="preserve">2017NE000205</t>
  </si>
  <si>
    <t xml:space="preserve">2107NE000166</t>
  </si>
  <si>
    <t xml:space="preserve">2017NE000170</t>
  </si>
  <si>
    <t xml:space="preserve">2017NE000174</t>
  </si>
  <si>
    <t xml:space="preserve">2017NE000175</t>
  </si>
  <si>
    <t xml:space="preserve">2017NE000198</t>
  </si>
  <si>
    <t xml:space="preserve">2017NE000221</t>
  </si>
  <si>
    <t xml:space="preserve">2017NE00050</t>
  </si>
  <si>
    <t xml:space="preserve">2017NE000208</t>
  </si>
  <si>
    <t xml:space="preserve">2017NE000207</t>
  </si>
  <si>
    <t xml:space="preserve">2017NE000217</t>
  </si>
  <si>
    <t xml:space="preserve">2017NE000224</t>
  </si>
  <si>
    <t xml:space="preserve">2017NE000225</t>
  </si>
  <si>
    <t xml:space="preserve">2017NE000231</t>
  </si>
  <si>
    <t xml:space="preserve">2017NE000228</t>
  </si>
  <si>
    <t xml:space="preserve">2017NE000177</t>
  </si>
  <si>
    <t xml:space="preserve">2017NE000179</t>
  </si>
  <si>
    <t xml:space="preserve">2017NE000263</t>
  </si>
  <si>
    <t xml:space="preserve">CT 238.895-45</t>
  </si>
  <si>
    <t xml:space="preserve">2017NE000318</t>
  </si>
  <si>
    <t xml:space="preserve">2017NE000284</t>
  </si>
  <si>
    <t xml:space="preserve">2017NE000280</t>
  </si>
  <si>
    <t xml:space="preserve">2017NE000307</t>
  </si>
  <si>
    <t xml:space="preserve">2017NE000316</t>
  </si>
  <si>
    <t xml:space="preserve">2017NE000317</t>
  </si>
  <si>
    <t xml:space="preserve">2017NE000315</t>
  </si>
  <si>
    <t xml:space="preserve">2017NE000314</t>
  </si>
  <si>
    <t xml:space="preserve">2017NE000319</t>
  </si>
  <si>
    <t xml:space="preserve">2017NE000320</t>
  </si>
  <si>
    <t xml:space="preserve">2017NE00041</t>
  </si>
  <si>
    <t xml:space="preserve">2017NE000366</t>
  </si>
  <si>
    <t xml:space="preserve">2017NE000368</t>
  </si>
  <si>
    <t xml:space="preserve">2017NE000370</t>
  </si>
  <si>
    <t xml:space="preserve">2017NE000353</t>
  </si>
  <si>
    <t xml:space="preserve">2017NE000381</t>
  </si>
  <si>
    <t xml:space="preserve">2017NE000365</t>
  </si>
  <si>
    <t xml:space="preserve">Contrato</t>
  </si>
  <si>
    <t xml:space="preserve">Descrição</t>
  </si>
  <si>
    <t xml:space="preserve">Origem de recursos</t>
  </si>
  <si>
    <t xml:space="preserve">Fonte de Recurso</t>
  </si>
  <si>
    <t xml:space="preserve">GE - Governo do Estado</t>
  </si>
  <si>
    <t xml:space="preserve">Codevasf</t>
  </si>
  <si>
    <t xml:space="preserve">SUAPE</t>
  </si>
  <si>
    <t xml:space="preserve">GE BNDES - PRORED</t>
  </si>
  <si>
    <t xml:space="preserve">Implantação do SAA Betânia</t>
  </si>
  <si>
    <t xml:space="preserve">MIN - Siriji</t>
  </si>
  <si>
    <t xml:space="preserve">MIN - Adutora do Agreste - Projeto</t>
  </si>
  <si>
    <t xml:space="preserve">MIN - Adutora do Agreste - Obra</t>
  </si>
  <si>
    <t xml:space="preserve">Projeto de Integração do Rio São Francisco – PISF</t>
  </si>
  <si>
    <t xml:space="preserve">PISF</t>
  </si>
  <si>
    <t xml:space="preserve">Caixa/FGTS</t>
  </si>
  <si>
    <t xml:space="preserve">Caixa/OGU</t>
  </si>
  <si>
    <t xml:space="preserve">CT 228.580-33</t>
  </si>
  <si>
    <t xml:space="preserve">BID - PSA IPOJUCA</t>
  </si>
  <si>
    <t xml:space="preserve">CT 402.211-58</t>
  </si>
  <si>
    <t xml:space="preserve">Implantação do Sistema Produtor de Pirapama - BNDES 2 - Reajuste</t>
  </si>
  <si>
    <t xml:space="preserve">PSH - Programa de Sustentabilidade Hidríca</t>
  </si>
  <si>
    <t xml:space="preserve">BIRD - PSH PE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</si>
</sst>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* #,##0.00_);_(* \(#,##0.00\);_(* \-??_);_(@_)"/>
    <numFmt numFmtId="166" formatCode="D/M/YYYY"/>
    <numFmt numFmtId="167" formatCode="_-* #,##0.00_-;\-* #,##0.00_-;_-* \-??_-;_-@_-"/>
    <numFmt numFmtId="168" formatCode="&quot;R$ &quot;#,##0.00"/>
    <numFmt numFmtId="169" formatCode="#,##0.00_);\(#,##0.00\)"/>
    <numFmt numFmtId="170" formatCode="#,##0.00_);[RED]\(#,##0.00\)"/>
    <numFmt numFmtId="171" formatCode="D/M/YYYY"/>
    <numFmt numFmtId="172" formatCode="#,##0_);\(#,##0\)"/>
    <numFmt numFmtId="173" formatCode="@"/>
    <numFmt numFmtId="174" formatCode="DD/MM/YY"/>
    <numFmt numFmtId="175" formatCode="_-* #,##0.00_-;\-* #,##0.00_-;_-* \-??_-;_-@_-"/>
  </numFmts>
  <fonts count="2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6"/>
      <name val="Calibri"/>
      <family val="2"/>
      <charset val="1"/>
    </font>
    <font>
      <sz val="16"/>
      <name val="Calibri"/>
      <family val="2"/>
      <charset val="1"/>
    </font>
    <font>
      <sz val="16"/>
      <name val="Arial"/>
      <family val="2"/>
      <charset val="1"/>
    </font>
    <font>
      <b val="true"/>
      <sz val="16"/>
      <name val="Arial"/>
      <family val="2"/>
      <charset val="1"/>
    </font>
    <font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name val="Century Gothic"/>
      <family val="2"/>
      <charset val="1"/>
    </font>
    <font>
      <sz val="12"/>
      <name val="Century Gothic"/>
      <family val="2"/>
      <charset val="1"/>
    </font>
    <font>
      <sz val="12"/>
      <name val="Calibri"/>
      <family val="2"/>
      <charset val="1"/>
    </font>
    <font>
      <sz val="12"/>
      <color rgb="FFFF0000"/>
      <name val="Century Gothic"/>
      <family val="2"/>
      <charset val="1"/>
    </font>
    <font>
      <b val="true"/>
      <sz val="12"/>
      <color rgb="FFFF0000"/>
      <name val="Century Gothic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CAD9EB"/>
      </patternFill>
    </fill>
    <fill>
      <patternFill patternType="solid">
        <fgColor rgb="FFCAD9EB"/>
        <bgColor rgb="FFBDD7EE"/>
      </patternFill>
    </fill>
    <fill>
      <patternFill patternType="solid">
        <fgColor rgb="FFFCD5B5"/>
        <bgColor rgb="FFD7E4BD"/>
      </patternFill>
    </fill>
    <fill>
      <patternFill patternType="solid">
        <fgColor rgb="FF92D05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DD7EE"/>
      </patternFill>
    </fill>
    <fill>
      <patternFill patternType="solid">
        <fgColor rgb="FFD99694"/>
        <bgColor rgb="FFFF99CC"/>
      </patternFill>
    </fill>
    <fill>
      <patternFill patternType="solid">
        <fgColor rgb="FFD7E4BD"/>
        <bgColor rgb="FFCAD9EB"/>
      </patternFill>
    </fill>
    <fill>
      <patternFill patternType="solid">
        <fgColor rgb="FFFF0000"/>
        <bgColor rgb="FF993300"/>
      </patternFill>
    </fill>
    <fill>
      <patternFill patternType="solid">
        <fgColor rgb="FF0070C0"/>
        <bgColor rgb="FF008080"/>
      </patternFill>
    </fill>
    <fill>
      <patternFill patternType="solid">
        <fgColor rgb="FFDBEEF3"/>
        <bgColor rgb="FFCAD9EB"/>
      </patternFill>
    </fill>
    <fill>
      <patternFill patternType="solid">
        <fgColor rgb="FF8EB4E3"/>
        <bgColor rgb="FF9999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>
        <color rgb="FF558ED5"/>
      </left>
      <right style="medium">
        <color rgb="FF558ED5"/>
      </right>
      <top style="medium">
        <color rgb="FF558ED5"/>
      </top>
      <bottom style="medium">
        <color rgb="FF558ED5"/>
      </bottom>
      <diagonal/>
    </border>
    <border diagonalUp="false" diagonalDown="false">
      <left style="medium">
        <color rgb="FF558ED5"/>
      </left>
      <right/>
      <top style="medium">
        <color rgb="FF558ED5"/>
      </top>
      <bottom style="double">
        <color rgb="FF558ED5"/>
      </bottom>
      <diagonal/>
    </border>
    <border diagonalUp="false" diagonalDown="false">
      <left style="mediumDashed">
        <color rgb="FF558ED5"/>
      </left>
      <right style="medium">
        <color rgb="FF558ED5"/>
      </right>
      <top style="medium">
        <color rgb="FF558ED5"/>
      </top>
      <bottom style="double">
        <color rgb="FF558ED5"/>
      </bottom>
      <diagonal/>
    </border>
    <border diagonalUp="false" diagonalDown="false">
      <left style="medium">
        <color rgb="FF558ED5"/>
      </left>
      <right/>
      <top style="double">
        <color rgb="FF558ED5"/>
      </top>
      <bottom style="mediumDashed">
        <color rgb="FF558ED5"/>
      </bottom>
      <diagonal/>
    </border>
    <border diagonalUp="false" diagonalDown="false">
      <left style="mediumDashed">
        <color rgb="FF558ED5"/>
      </left>
      <right style="medium">
        <color rgb="FF558ED5"/>
      </right>
      <top style="double">
        <color rgb="FF558ED5"/>
      </top>
      <bottom style="mediumDashed">
        <color rgb="FF558ED5"/>
      </bottom>
      <diagonal/>
    </border>
    <border diagonalUp="false" diagonalDown="false">
      <left style="medium">
        <color rgb="FF558ED5"/>
      </left>
      <right/>
      <top style="mediumDashed">
        <color rgb="FF558ED5"/>
      </top>
      <bottom style="mediumDashed">
        <color rgb="FF558ED5"/>
      </bottom>
      <diagonal/>
    </border>
    <border diagonalUp="false" diagonalDown="false">
      <left style="mediumDashed">
        <color rgb="FF558ED5"/>
      </left>
      <right style="medium">
        <color rgb="FF558ED5"/>
      </right>
      <top style="mediumDashed">
        <color rgb="FF558ED5"/>
      </top>
      <bottom style="mediumDashed">
        <color rgb="FF558ED5"/>
      </bottom>
      <diagonal/>
    </border>
    <border diagonalUp="false" diagonalDown="false">
      <left style="medium">
        <color rgb="FF558ED5"/>
      </left>
      <right/>
      <top/>
      <bottom style="double">
        <color rgb="FF558ED5"/>
      </bottom>
      <diagonal/>
    </border>
    <border diagonalUp="false" diagonalDown="false">
      <left style="mediumDashed">
        <color rgb="FF558ED5"/>
      </left>
      <right style="medium">
        <color rgb="FF558ED5"/>
      </right>
      <top/>
      <bottom style="double">
        <color rgb="FF558ED5"/>
      </bottom>
      <diagonal/>
    </border>
    <border diagonalUp="false" diagonalDown="false">
      <left style="medium">
        <color rgb="FF558ED5"/>
      </left>
      <right/>
      <top/>
      <bottom style="medium">
        <color rgb="FF558ED5"/>
      </bottom>
      <diagonal/>
    </border>
    <border diagonalUp="false" diagonalDown="false">
      <left style="mediumDashed">
        <color rgb="FF558ED5"/>
      </left>
      <right style="medium">
        <color rgb="FF558ED5"/>
      </right>
      <top/>
      <bottom style="medium">
        <color rgb="FF558ED5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>
        <color rgb="FF558ED5"/>
      </left>
      <right/>
      <top style="medium">
        <color rgb="FF558ED5"/>
      </top>
      <bottom/>
      <diagonal/>
    </border>
    <border diagonalUp="false" diagonalDown="false">
      <left style="medium">
        <color rgb="FF558ED5"/>
      </left>
      <right/>
      <top style="medium">
        <color rgb="FF558ED5"/>
      </top>
      <bottom style="medium">
        <color rgb="FF558ED5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8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7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9" fillId="5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1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7" fillId="6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6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8" fillId="6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8" fillId="6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8" fillId="6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6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7" fillId="6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6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9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6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2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6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1" fillId="6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8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7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7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7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7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7" fillId="8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7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7" fillId="9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1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7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7" fillId="11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11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11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11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7" fillId="7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11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8" fillId="1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7" fillId="8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7" fillId="8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7" fillId="8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7" fillId="8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1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1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BEEF3"/>
      <rgbColor rgb="FF660066"/>
      <rgbColor rgb="FFD99694"/>
      <rgbColor rgb="FF0070C0"/>
      <rgbColor rgb="FFCAD9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DD7EE"/>
      <rgbColor rgb="FFD7E4BD"/>
      <rgbColor rgb="FFFFFF99"/>
      <rgbColor rgb="FF8EB4E3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408960</xdr:colOff>
      <xdr:row>2</xdr:row>
      <xdr:rowOff>51480</xdr:rowOff>
    </xdr:from>
    <xdr:to>
      <xdr:col>2</xdr:col>
      <xdr:colOff>1654920</xdr:colOff>
      <xdr:row>5</xdr:row>
      <xdr:rowOff>23400</xdr:rowOff>
    </xdr:to>
    <xdr:pic>
      <xdr:nvPicPr>
        <xdr:cNvPr id="0" name="Imagem 3" descr=""/>
        <xdr:cNvPicPr/>
      </xdr:nvPicPr>
      <xdr:blipFill>
        <a:blip r:embed="rId1"/>
        <a:srcRect l="39582" t="13680" r="39601" b="6974"/>
        <a:stretch/>
      </xdr:blipFill>
      <xdr:spPr>
        <a:xfrm>
          <a:off x="685080" y="470520"/>
          <a:ext cx="1245960" cy="74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2186640</xdr:colOff>
      <xdr:row>2</xdr:row>
      <xdr:rowOff>35640</xdr:rowOff>
    </xdr:from>
    <xdr:to>
      <xdr:col>4</xdr:col>
      <xdr:colOff>541440</xdr:colOff>
      <xdr:row>4</xdr:row>
      <xdr:rowOff>120240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2462760" y="454680"/>
          <a:ext cx="2793240" cy="598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349200</xdr:colOff>
      <xdr:row>1</xdr:row>
      <xdr:rowOff>23760</xdr:rowOff>
    </xdr:from>
    <xdr:to>
      <xdr:col>4</xdr:col>
      <xdr:colOff>171000</xdr:colOff>
      <xdr:row>6</xdr:row>
      <xdr:rowOff>89640</xdr:rowOff>
    </xdr:to>
    <xdr:pic>
      <xdr:nvPicPr>
        <xdr:cNvPr id="2" name="Imagem 3" descr=""/>
        <xdr:cNvPicPr/>
      </xdr:nvPicPr>
      <xdr:blipFill>
        <a:blip r:embed="rId1"/>
        <a:srcRect l="39582" t="13680" r="39601" b="6974"/>
        <a:stretch/>
      </xdr:blipFill>
      <xdr:spPr>
        <a:xfrm>
          <a:off x="625320" y="185400"/>
          <a:ext cx="1698120" cy="87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531720</xdr:colOff>
      <xdr:row>2</xdr:row>
      <xdr:rowOff>23760</xdr:rowOff>
    </xdr:from>
    <xdr:to>
      <xdr:col>4</xdr:col>
      <xdr:colOff>1339200</xdr:colOff>
      <xdr:row>5</xdr:row>
      <xdr:rowOff>124200</xdr:rowOff>
    </xdr:to>
    <xdr:pic>
      <xdr:nvPicPr>
        <xdr:cNvPr id="3" name="Imagem 2" descr=""/>
        <xdr:cNvPicPr/>
      </xdr:nvPicPr>
      <xdr:blipFill>
        <a:blip r:embed="rId2"/>
        <a:stretch/>
      </xdr:blipFill>
      <xdr:spPr>
        <a:xfrm>
          <a:off x="807840" y="347400"/>
          <a:ext cx="2683800" cy="586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3"/>
  <sheetViews>
    <sheetView windowProtection="false" showFormulas="false" showGridLines="false" showRowColHeaders="true" showZeros="true" rightToLeft="false" tabSelected="false" showOutlineSymbols="true" defaultGridColor="true" view="pageBreakPreview" topLeftCell="F1" colorId="64" zoomScale="80" zoomScaleNormal="100" zoomScalePageLayoutView="80" workbookViewId="0">
      <selection pane="topLeft" activeCell="F37" activeCellId="0" sqref="F37"/>
    </sheetView>
  </sheetViews>
  <sheetFormatPr defaultRowHeight="15"/>
  <cols>
    <col collapsed="false" hidden="false" max="2" min="1" style="1" width="2.02551020408163"/>
    <col collapsed="false" hidden="false" max="3" min="3" style="1" width="29.5612244897959"/>
    <col collapsed="false" hidden="false" max="4" min="4" style="1" width="37.6632653061224"/>
    <col collapsed="false" hidden="false" max="5" min="5" style="1" width="95.1683673469388"/>
    <col collapsed="false" hidden="false" max="6" min="6" style="1" width="52.5102040816327"/>
    <col collapsed="false" hidden="false" max="7" min="7" style="1" width="38.8775510204082"/>
    <col collapsed="false" hidden="false" max="8" min="8" style="1" width="37.6632653061224"/>
    <col collapsed="false" hidden="false" max="9" min="9" style="2" width="19.1683673469388"/>
    <col collapsed="false" hidden="false" max="10" min="10" style="1" width="19.8418367346939"/>
    <col collapsed="false" hidden="false" max="11" min="11" style="3" width="19.9795918367347"/>
    <col collapsed="false" hidden="false" max="12" min="12" style="1" width="1.48469387755102"/>
    <col collapsed="false" hidden="false" max="1025" min="13" style="1" width="9.04591836734694"/>
  </cols>
  <sheetData>
    <row r="1" customFormat="false" ht="7.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4" customFormat="true" ht="15" hidden="false" customHeight="false" outlineLevel="0" collapsed="false"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1</v>
      </c>
      <c r="I3" s="6" t="s">
        <v>5</v>
      </c>
      <c r="J3" s="5" t="s">
        <v>6</v>
      </c>
      <c r="K3" s="7" t="s">
        <v>7</v>
      </c>
    </row>
    <row r="4" customFormat="false" ht="15" hidden="false" customHeight="false" outlineLevel="0" collapsed="false">
      <c r="C4" s="8" t="s">
        <v>8</v>
      </c>
      <c r="D4" s="8" t="s">
        <v>9</v>
      </c>
      <c r="E4" s="8" t="s">
        <v>10</v>
      </c>
      <c r="F4" s="9" t="s">
        <v>11</v>
      </c>
      <c r="G4" s="8" t="s">
        <v>12</v>
      </c>
      <c r="H4" s="8" t="s">
        <v>9</v>
      </c>
      <c r="I4" s="10" t="n">
        <v>2000000</v>
      </c>
      <c r="J4" s="8" t="s">
        <v>13</v>
      </c>
      <c r="K4" s="11" t="n">
        <v>42072</v>
      </c>
    </row>
    <row r="5" customFormat="false" ht="15" hidden="false" customHeight="false" outlineLevel="0" collapsed="false">
      <c r="C5" s="8" t="s">
        <v>8</v>
      </c>
      <c r="D5" s="8" t="s">
        <v>9</v>
      </c>
      <c r="E5" s="8" t="s">
        <v>10</v>
      </c>
      <c r="F5" s="9" t="s">
        <v>11</v>
      </c>
      <c r="G5" s="8" t="s">
        <v>12</v>
      </c>
      <c r="H5" s="8" t="s">
        <v>9</v>
      </c>
      <c r="I5" s="10" t="n">
        <v>2000000</v>
      </c>
      <c r="J5" s="8" t="s">
        <v>13</v>
      </c>
      <c r="K5" s="11" t="n">
        <v>42117</v>
      </c>
    </row>
    <row r="6" customFormat="false" ht="15" hidden="false" customHeight="false" outlineLevel="0" collapsed="false">
      <c r="C6" s="8" t="s">
        <v>8</v>
      </c>
      <c r="D6" s="8" t="s">
        <v>9</v>
      </c>
      <c r="E6" s="12" t="s">
        <v>14</v>
      </c>
      <c r="F6" s="8" t="s">
        <v>15</v>
      </c>
      <c r="G6" s="8" t="s">
        <v>12</v>
      </c>
      <c r="H6" s="8" t="s">
        <v>9</v>
      </c>
      <c r="I6" s="10" t="n">
        <v>1800000</v>
      </c>
      <c r="J6" s="8" t="s">
        <v>16</v>
      </c>
      <c r="K6" s="11" t="n">
        <v>42083</v>
      </c>
    </row>
    <row r="7" customFormat="false" ht="15" hidden="false" customHeight="false" outlineLevel="0" collapsed="false">
      <c r="C7" s="8" t="s">
        <v>8</v>
      </c>
      <c r="D7" s="8" t="s">
        <v>9</v>
      </c>
      <c r="E7" s="8" t="s">
        <v>14</v>
      </c>
      <c r="F7" s="8" t="s">
        <v>15</v>
      </c>
      <c r="G7" s="8" t="s">
        <v>12</v>
      </c>
      <c r="H7" s="8" t="s">
        <v>9</v>
      </c>
      <c r="I7" s="10" t="n">
        <v>1459000</v>
      </c>
      <c r="J7" s="8" t="s">
        <v>16</v>
      </c>
      <c r="K7" s="11" t="n">
        <v>42083</v>
      </c>
    </row>
    <row r="8" customFormat="false" ht="15" hidden="false" customHeight="false" outlineLevel="0" collapsed="false">
      <c r="C8" s="8" t="s">
        <v>8</v>
      </c>
      <c r="D8" s="8" t="s">
        <v>9</v>
      </c>
      <c r="E8" s="8" t="s">
        <v>14</v>
      </c>
      <c r="F8" s="8" t="s">
        <v>15</v>
      </c>
      <c r="G8" s="8" t="s">
        <v>12</v>
      </c>
      <c r="H8" s="8" t="s">
        <v>9</v>
      </c>
      <c r="I8" s="10" t="n">
        <v>6350000</v>
      </c>
      <c r="J8" s="8" t="s">
        <v>16</v>
      </c>
      <c r="K8" s="11" t="n">
        <v>42083</v>
      </c>
    </row>
    <row r="9" customFormat="false" ht="15" hidden="false" customHeight="false" outlineLevel="0" collapsed="false">
      <c r="C9" s="8" t="s">
        <v>8</v>
      </c>
      <c r="D9" s="8" t="s">
        <v>9</v>
      </c>
      <c r="E9" s="8" t="s">
        <v>14</v>
      </c>
      <c r="F9" s="8" t="s">
        <v>15</v>
      </c>
      <c r="G9" s="8" t="s">
        <v>12</v>
      </c>
      <c r="H9" s="8" t="s">
        <v>9</v>
      </c>
      <c r="I9" s="10" t="n">
        <v>2689992</v>
      </c>
      <c r="J9" s="8" t="s">
        <v>16</v>
      </c>
      <c r="K9" s="11" t="n">
        <v>42083</v>
      </c>
    </row>
    <row r="10" customFormat="false" ht="15" hidden="false" customHeight="false" outlineLevel="0" collapsed="false">
      <c r="C10" s="8" t="s">
        <v>8</v>
      </c>
      <c r="D10" s="8" t="s">
        <v>9</v>
      </c>
      <c r="E10" s="8" t="s">
        <v>14</v>
      </c>
      <c r="F10" s="8" t="s">
        <v>15</v>
      </c>
      <c r="G10" s="8" t="s">
        <v>12</v>
      </c>
      <c r="H10" s="8" t="s">
        <v>9</v>
      </c>
      <c r="I10" s="10" t="n">
        <v>219641.86</v>
      </c>
      <c r="J10" s="8" t="s">
        <v>16</v>
      </c>
      <c r="K10" s="11" t="n">
        <v>42083</v>
      </c>
    </row>
    <row r="11" customFormat="false" ht="15" hidden="false" customHeight="false" outlineLevel="0" collapsed="false">
      <c r="C11" s="8" t="s">
        <v>8</v>
      </c>
      <c r="D11" s="8" t="s">
        <v>9</v>
      </c>
      <c r="E11" s="8" t="s">
        <v>14</v>
      </c>
      <c r="F11" s="8" t="s">
        <v>15</v>
      </c>
      <c r="G11" s="8" t="s">
        <v>12</v>
      </c>
      <c r="H11" s="8" t="s">
        <v>9</v>
      </c>
      <c r="I11" s="10" t="n">
        <v>1900000</v>
      </c>
      <c r="J11" s="8" t="s">
        <v>16</v>
      </c>
      <c r="K11" s="11" t="n">
        <v>42116</v>
      </c>
    </row>
    <row r="12" customFormat="false" ht="15" hidden="false" customHeight="false" outlineLevel="0" collapsed="false">
      <c r="C12" s="8" t="s">
        <v>8</v>
      </c>
      <c r="D12" s="8" t="s">
        <v>9</v>
      </c>
      <c r="E12" s="8" t="s">
        <v>14</v>
      </c>
      <c r="F12" s="8" t="s">
        <v>15</v>
      </c>
      <c r="G12" s="8" t="s">
        <v>12</v>
      </c>
      <c r="H12" s="8" t="s">
        <v>9</v>
      </c>
      <c r="I12" s="10" t="n">
        <v>1750000</v>
      </c>
      <c r="J12" s="8" t="s">
        <v>16</v>
      </c>
      <c r="K12" s="11" t="n">
        <v>42116</v>
      </c>
    </row>
    <row r="13" customFormat="false" ht="15" hidden="false" customHeight="false" outlineLevel="0" collapsed="false">
      <c r="C13" s="8" t="s">
        <v>8</v>
      </c>
      <c r="D13" s="8" t="s">
        <v>9</v>
      </c>
      <c r="E13" s="8" t="s">
        <v>17</v>
      </c>
      <c r="F13" s="8" t="s">
        <v>18</v>
      </c>
      <c r="G13" s="8" t="s">
        <v>19</v>
      </c>
      <c r="H13" s="8" t="s">
        <v>9</v>
      </c>
      <c r="I13" s="10" t="n">
        <v>62893.43</v>
      </c>
      <c r="J13" s="8" t="s">
        <v>16</v>
      </c>
      <c r="K13" s="11" t="n">
        <v>42066</v>
      </c>
    </row>
    <row r="14" customFormat="false" ht="15" hidden="false" customHeight="false" outlineLevel="0" collapsed="false">
      <c r="C14" s="8" t="s">
        <v>8</v>
      </c>
      <c r="D14" s="8" t="s">
        <v>9</v>
      </c>
      <c r="E14" s="8" t="s">
        <v>17</v>
      </c>
      <c r="F14" s="8" t="s">
        <v>18</v>
      </c>
      <c r="G14" s="8" t="s">
        <v>19</v>
      </c>
      <c r="H14" s="8" t="s">
        <v>9</v>
      </c>
      <c r="I14" s="10" t="n">
        <v>51705.16</v>
      </c>
      <c r="J14" s="8" t="s">
        <v>16</v>
      </c>
      <c r="K14" s="11" t="n">
        <v>42103</v>
      </c>
    </row>
    <row r="15" customFormat="false" ht="15" hidden="false" customHeight="false" outlineLevel="0" collapsed="false">
      <c r="C15" s="8" t="s">
        <v>8</v>
      </c>
      <c r="D15" s="8" t="s">
        <v>9</v>
      </c>
      <c r="E15" s="8" t="s">
        <v>20</v>
      </c>
      <c r="F15" s="8" t="s">
        <v>21</v>
      </c>
      <c r="G15" s="8" t="s">
        <v>19</v>
      </c>
      <c r="H15" s="8" t="s">
        <v>9</v>
      </c>
      <c r="I15" s="10" t="n">
        <v>320807.87</v>
      </c>
      <c r="J15" s="8" t="s">
        <v>16</v>
      </c>
      <c r="K15" s="11" t="n">
        <v>42066</v>
      </c>
    </row>
    <row r="16" customFormat="false" ht="15" hidden="false" customHeight="false" outlineLevel="0" collapsed="false">
      <c r="C16" s="8" t="s">
        <v>8</v>
      </c>
      <c r="D16" s="8" t="s">
        <v>9</v>
      </c>
      <c r="E16" s="8" t="s">
        <v>22</v>
      </c>
      <c r="F16" s="8" t="s">
        <v>23</v>
      </c>
      <c r="G16" s="8" t="s">
        <v>19</v>
      </c>
      <c r="H16" s="8" t="s">
        <v>9</v>
      </c>
      <c r="I16" s="10" t="n">
        <v>25804.08</v>
      </c>
      <c r="J16" s="8" t="s">
        <v>16</v>
      </c>
      <c r="K16" s="11" t="n">
        <v>42104</v>
      </c>
    </row>
    <row r="17" customFormat="false" ht="15" hidden="false" customHeight="false" outlineLevel="0" collapsed="false">
      <c r="C17" s="8" t="s">
        <v>8</v>
      </c>
      <c r="D17" s="8" t="s">
        <v>9</v>
      </c>
      <c r="E17" s="8" t="s">
        <v>24</v>
      </c>
      <c r="F17" s="8" t="s">
        <v>25</v>
      </c>
      <c r="G17" s="8" t="s">
        <v>19</v>
      </c>
      <c r="H17" s="8" t="s">
        <v>9</v>
      </c>
      <c r="I17" s="10" t="n">
        <v>1108050.66</v>
      </c>
      <c r="J17" s="8" t="s">
        <v>16</v>
      </c>
      <c r="K17" s="11" t="n">
        <v>42101</v>
      </c>
    </row>
    <row r="18" customFormat="false" ht="15" hidden="false" customHeight="false" outlineLevel="0" collapsed="false">
      <c r="C18" s="8" t="s">
        <v>8</v>
      </c>
      <c r="D18" s="8" t="s">
        <v>9</v>
      </c>
      <c r="E18" s="8" t="s">
        <v>26</v>
      </c>
      <c r="F18" s="8" t="s">
        <v>27</v>
      </c>
      <c r="G18" s="8" t="s">
        <v>19</v>
      </c>
      <c r="H18" s="8" t="s">
        <v>9</v>
      </c>
      <c r="I18" s="10" t="n">
        <v>1599614.56</v>
      </c>
      <c r="J18" s="8" t="s">
        <v>16</v>
      </c>
      <c r="K18" s="11" t="n">
        <v>42083</v>
      </c>
    </row>
    <row r="19" customFormat="false" ht="15" hidden="false" customHeight="false" outlineLevel="0" collapsed="false">
      <c r="C19" s="8" t="s">
        <v>8</v>
      </c>
      <c r="D19" s="8" t="s">
        <v>9</v>
      </c>
      <c r="E19" s="8" t="s">
        <v>28</v>
      </c>
      <c r="F19" s="8" t="s">
        <v>29</v>
      </c>
      <c r="G19" s="8" t="s">
        <v>19</v>
      </c>
      <c r="H19" s="8" t="s">
        <v>9</v>
      </c>
      <c r="I19" s="10" t="n">
        <v>61118.43</v>
      </c>
      <c r="J19" s="8" t="s">
        <v>16</v>
      </c>
      <c r="K19" s="11" t="n">
        <v>42066</v>
      </c>
    </row>
    <row r="20" customFormat="false" ht="15" hidden="false" customHeight="false" outlineLevel="0" collapsed="false">
      <c r="C20" s="8" t="s">
        <v>8</v>
      </c>
      <c r="D20" s="8" t="s">
        <v>9</v>
      </c>
      <c r="E20" s="8" t="s">
        <v>30</v>
      </c>
      <c r="F20" s="8" t="s">
        <v>31</v>
      </c>
      <c r="G20" s="8" t="s">
        <v>19</v>
      </c>
      <c r="H20" s="8" t="s">
        <v>9</v>
      </c>
      <c r="I20" s="10" t="n">
        <v>205347.59</v>
      </c>
      <c r="J20" s="8" t="s">
        <v>32</v>
      </c>
      <c r="K20" s="11" t="n">
        <v>42090</v>
      </c>
    </row>
    <row r="21" customFormat="false" ht="15" hidden="false" customHeight="false" outlineLevel="0" collapsed="false">
      <c r="C21" s="8" t="s">
        <v>8</v>
      </c>
      <c r="D21" s="8" t="s">
        <v>9</v>
      </c>
      <c r="E21" s="8" t="s">
        <v>33</v>
      </c>
      <c r="F21" s="8" t="s">
        <v>34</v>
      </c>
      <c r="G21" s="8" t="s">
        <v>19</v>
      </c>
      <c r="H21" s="8" t="s">
        <v>9</v>
      </c>
      <c r="I21" s="10" t="n">
        <v>2094934.11</v>
      </c>
      <c r="J21" s="8" t="s">
        <v>32</v>
      </c>
      <c r="K21" s="11" t="n">
        <v>42093</v>
      </c>
    </row>
    <row r="22" customFormat="false" ht="15" hidden="false" customHeight="false" outlineLevel="0" collapsed="false">
      <c r="C22" s="8" t="s">
        <v>8</v>
      </c>
      <c r="D22" s="8" t="s">
        <v>9</v>
      </c>
      <c r="E22" s="8" t="s">
        <v>35</v>
      </c>
      <c r="F22" s="8" t="s">
        <v>36</v>
      </c>
      <c r="G22" s="8" t="s">
        <v>37</v>
      </c>
      <c r="H22" s="8" t="s">
        <v>9</v>
      </c>
      <c r="I22" s="10" t="n">
        <v>350464.88</v>
      </c>
      <c r="J22" s="8" t="s">
        <v>32</v>
      </c>
      <c r="K22" s="11" t="n">
        <v>42080</v>
      </c>
    </row>
    <row r="23" customFormat="false" ht="15" hidden="false" customHeight="false" outlineLevel="0" collapsed="false">
      <c r="C23" s="8" t="s">
        <v>8</v>
      </c>
      <c r="D23" s="8" t="s">
        <v>9</v>
      </c>
      <c r="E23" s="8" t="s">
        <v>35</v>
      </c>
      <c r="F23" s="8" t="s">
        <v>36</v>
      </c>
      <c r="G23" s="8" t="s">
        <v>37</v>
      </c>
      <c r="H23" s="8" t="s">
        <v>9</v>
      </c>
      <c r="I23" s="10" t="n">
        <v>59617.68</v>
      </c>
      <c r="J23" s="8" t="s">
        <v>32</v>
      </c>
      <c r="K23" s="11" t="n">
        <v>42094</v>
      </c>
    </row>
    <row r="24" customFormat="false" ht="15" hidden="false" customHeight="false" outlineLevel="0" collapsed="false">
      <c r="C24" s="8" t="s">
        <v>8</v>
      </c>
      <c r="D24" s="8" t="s">
        <v>9</v>
      </c>
      <c r="E24" s="8" t="s">
        <v>38</v>
      </c>
      <c r="F24" s="8" t="s">
        <v>39</v>
      </c>
      <c r="G24" s="8" t="s">
        <v>19</v>
      </c>
      <c r="H24" s="8" t="s">
        <v>9</v>
      </c>
      <c r="I24" s="10" t="n">
        <v>45705.4</v>
      </c>
      <c r="J24" s="8" t="s">
        <v>32</v>
      </c>
      <c r="K24" s="11" t="n">
        <v>42094</v>
      </c>
    </row>
    <row r="25" customFormat="false" ht="15" hidden="false" customHeight="false" outlineLevel="0" collapsed="false">
      <c r="C25" s="8" t="s">
        <v>8</v>
      </c>
      <c r="D25" s="8" t="s">
        <v>9</v>
      </c>
      <c r="E25" s="8" t="s">
        <v>40</v>
      </c>
      <c r="F25" s="8" t="s">
        <v>41</v>
      </c>
      <c r="G25" s="8" t="s">
        <v>19</v>
      </c>
      <c r="H25" s="8" t="s">
        <v>9</v>
      </c>
      <c r="I25" s="10" t="n">
        <v>451913.26</v>
      </c>
      <c r="J25" s="8" t="s">
        <v>32</v>
      </c>
      <c r="K25" s="11" t="n">
        <v>42118</v>
      </c>
    </row>
    <row r="26" customFormat="false" ht="15" hidden="false" customHeight="false" outlineLevel="0" collapsed="false">
      <c r="C26" s="8" t="s">
        <v>8</v>
      </c>
      <c r="D26" s="8" t="s">
        <v>9</v>
      </c>
      <c r="E26" s="8" t="s">
        <v>42</v>
      </c>
      <c r="F26" s="8" t="s">
        <v>43</v>
      </c>
      <c r="G26" s="8" t="s">
        <v>19</v>
      </c>
      <c r="H26" s="8" t="s">
        <v>9</v>
      </c>
      <c r="I26" s="10" t="n">
        <v>53083.44</v>
      </c>
      <c r="J26" s="8" t="s">
        <v>32</v>
      </c>
      <c r="K26" s="11" t="n">
        <v>42066</v>
      </c>
    </row>
    <row r="27" customFormat="false" ht="15" hidden="false" customHeight="false" outlineLevel="0" collapsed="false">
      <c r="C27" s="8" t="s">
        <v>8</v>
      </c>
      <c r="D27" s="8" t="s">
        <v>9</v>
      </c>
      <c r="E27" s="8" t="s">
        <v>42</v>
      </c>
      <c r="F27" s="8" t="s">
        <v>43</v>
      </c>
      <c r="G27" s="8" t="s">
        <v>19</v>
      </c>
      <c r="H27" s="8" t="s">
        <v>9</v>
      </c>
      <c r="I27" s="10" t="n">
        <v>369957.13</v>
      </c>
      <c r="J27" s="8" t="s">
        <v>32</v>
      </c>
      <c r="K27" s="11" t="n">
        <v>42066</v>
      </c>
    </row>
    <row r="28" customFormat="false" ht="15" hidden="false" customHeight="false" outlineLevel="0" collapsed="false">
      <c r="C28" s="8" t="s">
        <v>8</v>
      </c>
      <c r="D28" s="8" t="s">
        <v>9</v>
      </c>
      <c r="E28" s="8" t="s">
        <v>42</v>
      </c>
      <c r="F28" s="8" t="s">
        <v>43</v>
      </c>
      <c r="G28" s="8" t="s">
        <v>19</v>
      </c>
      <c r="H28" s="8" t="s">
        <v>9</v>
      </c>
      <c r="I28" s="10" t="n">
        <v>197566.16</v>
      </c>
      <c r="J28" s="8" t="s">
        <v>32</v>
      </c>
      <c r="K28" s="11" t="n">
        <v>42094</v>
      </c>
    </row>
    <row r="29" customFormat="false" ht="15" hidden="false" customHeight="false" outlineLevel="0" collapsed="false">
      <c r="C29" s="8" t="s">
        <v>8</v>
      </c>
      <c r="D29" s="8" t="s">
        <v>9</v>
      </c>
      <c r="E29" s="8" t="s">
        <v>42</v>
      </c>
      <c r="F29" s="8" t="s">
        <v>43</v>
      </c>
      <c r="G29" s="8" t="s">
        <v>19</v>
      </c>
      <c r="H29" s="8" t="s">
        <v>9</v>
      </c>
      <c r="I29" s="10" t="n">
        <v>58328.14</v>
      </c>
      <c r="J29" s="8" t="s">
        <v>32</v>
      </c>
      <c r="K29" s="11" t="n">
        <v>42094</v>
      </c>
    </row>
    <row r="30" customFormat="false" ht="15" hidden="false" customHeight="false" outlineLevel="0" collapsed="false">
      <c r="C30" s="8" t="s">
        <v>8</v>
      </c>
      <c r="D30" s="8" t="s">
        <v>9</v>
      </c>
      <c r="E30" s="8" t="s">
        <v>42</v>
      </c>
      <c r="F30" s="8" t="s">
        <v>43</v>
      </c>
      <c r="G30" s="8" t="s">
        <v>19</v>
      </c>
      <c r="H30" s="8" t="s">
        <v>9</v>
      </c>
      <c r="I30" s="10" t="n">
        <v>120042.49</v>
      </c>
      <c r="J30" s="8" t="s">
        <v>32</v>
      </c>
      <c r="K30" s="11" t="n">
        <v>42118</v>
      </c>
    </row>
    <row r="31" customFormat="false" ht="15" hidden="false" customHeight="false" outlineLevel="0" collapsed="false">
      <c r="C31" s="8" t="s">
        <v>8</v>
      </c>
      <c r="D31" s="8" t="s">
        <v>9</v>
      </c>
      <c r="E31" s="8" t="s">
        <v>44</v>
      </c>
      <c r="F31" s="8" t="s">
        <v>45</v>
      </c>
      <c r="G31" s="8" t="s">
        <v>37</v>
      </c>
      <c r="H31" s="8" t="s">
        <v>9</v>
      </c>
      <c r="I31" s="10" t="n">
        <v>112093.85</v>
      </c>
      <c r="J31" s="8" t="s">
        <v>32</v>
      </c>
      <c r="K31" s="11" t="n">
        <v>42080</v>
      </c>
    </row>
    <row r="32" customFormat="false" ht="15" hidden="false" customHeight="false" outlineLevel="0" collapsed="false">
      <c r="C32" s="8" t="s">
        <v>8</v>
      </c>
      <c r="D32" s="8" t="s">
        <v>9</v>
      </c>
      <c r="E32" s="8" t="s">
        <v>46</v>
      </c>
      <c r="F32" s="8" t="s">
        <v>47</v>
      </c>
      <c r="G32" s="8" t="s">
        <v>19</v>
      </c>
      <c r="H32" s="8" t="s">
        <v>9</v>
      </c>
      <c r="I32" s="10" t="n">
        <v>1322230.78</v>
      </c>
      <c r="J32" s="8" t="s">
        <v>32</v>
      </c>
      <c r="K32" s="11" t="n">
        <v>42066</v>
      </c>
    </row>
    <row r="33" customFormat="false" ht="15" hidden="false" customHeight="false" outlineLevel="0" collapsed="false">
      <c r="C33" s="8" t="s">
        <v>8</v>
      </c>
      <c r="D33" s="8" t="s">
        <v>9</v>
      </c>
      <c r="E33" s="8" t="s">
        <v>46</v>
      </c>
      <c r="F33" s="8" t="s">
        <v>47</v>
      </c>
      <c r="G33" s="8" t="s">
        <v>19</v>
      </c>
      <c r="H33" s="8" t="s">
        <v>9</v>
      </c>
      <c r="I33" s="10" t="n">
        <v>139436.77</v>
      </c>
      <c r="J33" s="8" t="s">
        <v>32</v>
      </c>
      <c r="K33" s="11" t="n">
        <v>42103</v>
      </c>
    </row>
    <row r="34" customFormat="false" ht="15" hidden="false" customHeight="false" outlineLevel="0" collapsed="false">
      <c r="C34" s="8" t="s">
        <v>8</v>
      </c>
      <c r="D34" s="8" t="s">
        <v>9</v>
      </c>
      <c r="E34" s="8" t="s">
        <v>48</v>
      </c>
      <c r="F34" s="8" t="s">
        <v>49</v>
      </c>
      <c r="G34" s="8" t="s">
        <v>19</v>
      </c>
      <c r="H34" s="8" t="s">
        <v>9</v>
      </c>
      <c r="I34" s="10" t="n">
        <v>246232.64</v>
      </c>
      <c r="J34" s="8" t="s">
        <v>32</v>
      </c>
      <c r="K34" s="11" t="n">
        <v>42102</v>
      </c>
    </row>
    <row r="35" customFormat="false" ht="15" hidden="false" customHeight="false" outlineLevel="0" collapsed="false">
      <c r="C35" s="8" t="s">
        <v>8</v>
      </c>
      <c r="D35" s="8" t="s">
        <v>9</v>
      </c>
      <c r="E35" s="8" t="s">
        <v>50</v>
      </c>
      <c r="F35" s="8" t="s">
        <v>51</v>
      </c>
      <c r="G35" s="8" t="s">
        <v>19</v>
      </c>
      <c r="H35" s="8" t="s">
        <v>9</v>
      </c>
      <c r="I35" s="10" t="n">
        <v>303117.89</v>
      </c>
      <c r="J35" s="8" t="s">
        <v>32</v>
      </c>
      <c r="K35" s="11" t="n">
        <v>42066</v>
      </c>
    </row>
    <row r="36" customFormat="false" ht="15" hidden="false" customHeight="false" outlineLevel="0" collapsed="false">
      <c r="C36" s="8" t="s">
        <v>8</v>
      </c>
      <c r="D36" s="8" t="s">
        <v>9</v>
      </c>
      <c r="E36" s="8" t="s">
        <v>50</v>
      </c>
      <c r="F36" s="8" t="s">
        <v>51</v>
      </c>
      <c r="G36" s="8" t="s">
        <v>19</v>
      </c>
      <c r="H36" s="8" t="s">
        <v>9</v>
      </c>
      <c r="I36" s="10" t="n">
        <v>224408.61</v>
      </c>
      <c r="J36" s="8" t="s">
        <v>32</v>
      </c>
      <c r="K36" s="11" t="n">
        <v>42118</v>
      </c>
    </row>
    <row r="37" customFormat="false" ht="15" hidden="false" customHeight="false" outlineLevel="0" collapsed="false">
      <c r="C37" s="8" t="s">
        <v>8</v>
      </c>
      <c r="D37" s="8" t="s">
        <v>9</v>
      </c>
      <c r="E37" s="8" t="s">
        <v>52</v>
      </c>
      <c r="F37" s="8" t="s">
        <v>53</v>
      </c>
      <c r="G37" s="8" t="s">
        <v>37</v>
      </c>
      <c r="H37" s="8" t="s">
        <v>9</v>
      </c>
      <c r="I37" s="10" t="n">
        <v>61097.66</v>
      </c>
      <c r="J37" s="8" t="s">
        <v>32</v>
      </c>
      <c r="K37" s="11" t="n">
        <v>42103</v>
      </c>
    </row>
    <row r="38" customFormat="false" ht="15" hidden="false" customHeight="false" outlineLevel="0" collapsed="false">
      <c r="C38" s="8" t="s">
        <v>8</v>
      </c>
      <c r="D38" s="8" t="s">
        <v>9</v>
      </c>
      <c r="E38" s="8" t="s">
        <v>54</v>
      </c>
      <c r="F38" s="8" t="s">
        <v>55</v>
      </c>
      <c r="G38" s="8" t="s">
        <v>37</v>
      </c>
      <c r="H38" s="8" t="s">
        <v>9</v>
      </c>
      <c r="I38" s="10" t="n">
        <v>12200000</v>
      </c>
      <c r="J38" s="8" t="s">
        <v>32</v>
      </c>
      <c r="K38" s="11" t="n">
        <v>42045</v>
      </c>
    </row>
    <row r="39" customFormat="false" ht="15" hidden="false" customHeight="false" outlineLevel="0" collapsed="false">
      <c r="C39" s="8" t="s">
        <v>8</v>
      </c>
      <c r="D39" s="8" t="s">
        <v>9</v>
      </c>
      <c r="E39" s="8" t="s">
        <v>54</v>
      </c>
      <c r="F39" s="8" t="s">
        <v>55</v>
      </c>
      <c r="G39" s="8" t="s">
        <v>37</v>
      </c>
      <c r="H39" s="8" t="s">
        <v>9</v>
      </c>
      <c r="I39" s="10" t="n">
        <v>4578943.94</v>
      </c>
      <c r="J39" s="8" t="s">
        <v>32</v>
      </c>
      <c r="K39" s="11" t="n">
        <v>42065</v>
      </c>
    </row>
    <row r="40" customFormat="false" ht="15" hidden="false" customHeight="false" outlineLevel="0" collapsed="false">
      <c r="C40" s="8" t="s">
        <v>8</v>
      </c>
      <c r="D40" s="8" t="s">
        <v>9</v>
      </c>
      <c r="E40" s="8" t="s">
        <v>54</v>
      </c>
      <c r="F40" s="8" t="s">
        <v>55</v>
      </c>
      <c r="G40" s="8" t="s">
        <v>37</v>
      </c>
      <c r="H40" s="8" t="s">
        <v>9</v>
      </c>
      <c r="I40" s="10" t="n">
        <v>10000000</v>
      </c>
      <c r="J40" s="8" t="s">
        <v>32</v>
      </c>
      <c r="K40" s="11" t="n">
        <v>42083</v>
      </c>
    </row>
    <row r="41" customFormat="false" ht="15" hidden="false" customHeight="false" outlineLevel="0" collapsed="false">
      <c r="C41" s="8" t="s">
        <v>8</v>
      </c>
      <c r="D41" s="8" t="s">
        <v>9</v>
      </c>
      <c r="E41" s="8" t="s">
        <v>56</v>
      </c>
      <c r="F41" s="8" t="s">
        <v>57</v>
      </c>
      <c r="G41" s="8" t="s">
        <v>12</v>
      </c>
      <c r="H41" s="8" t="s">
        <v>9</v>
      </c>
      <c r="I41" s="10" t="n">
        <v>500000</v>
      </c>
      <c r="J41" s="8" t="s">
        <v>16</v>
      </c>
      <c r="K41" s="11" t="n">
        <v>42123</v>
      </c>
    </row>
    <row r="42" customFormat="false" ht="15" hidden="false" customHeight="false" outlineLevel="0" collapsed="false">
      <c r="C42" s="8" t="s">
        <v>8</v>
      </c>
      <c r="D42" s="8" t="s">
        <v>9</v>
      </c>
      <c r="E42" s="8" t="s">
        <v>54</v>
      </c>
      <c r="F42" s="8" t="s">
        <v>55</v>
      </c>
      <c r="G42" s="8" t="s">
        <v>37</v>
      </c>
      <c r="H42" s="8" t="s">
        <v>9</v>
      </c>
      <c r="I42" s="10" t="n">
        <v>8000000</v>
      </c>
      <c r="J42" s="8" t="s">
        <v>32</v>
      </c>
      <c r="K42" s="11" t="n">
        <v>42111</v>
      </c>
    </row>
    <row r="43" customFormat="false" ht="15" hidden="false" customHeight="false" outlineLevel="0" collapsed="false">
      <c r="E43" s="13"/>
      <c r="F43" s="5" t="s">
        <v>58</v>
      </c>
      <c r="G43" s="5"/>
      <c r="H43" s="5"/>
      <c r="I43" s="6" t="n">
        <f aca="false">SUM(I4:I42)</f>
        <v>65093150.47</v>
      </c>
      <c r="J43" s="13"/>
      <c r="K43" s="14"/>
    </row>
  </sheetData>
  <autoFilter ref="C3:K43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82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9" activeCellId="0" sqref="B9"/>
    </sheetView>
  </sheetViews>
  <sheetFormatPr defaultRowHeight="12.75"/>
  <cols>
    <col collapsed="false" hidden="false" max="1" min="1" style="29" width="70.4642857142857"/>
    <col collapsed="false" hidden="false" max="2" min="2" style="29" width="56.2908163265306"/>
    <col collapsed="false" hidden="false" max="3" min="3" style="29" width="27.4030612244898"/>
    <col collapsed="false" hidden="false" max="4" min="4" style="29" width="8.77551020408163"/>
    <col collapsed="false" hidden="false" max="6" min="5" style="29" width="77.3520408163265"/>
    <col collapsed="false" hidden="false" max="1025" min="7" style="29" width="9.04591836734694"/>
  </cols>
  <sheetData>
    <row r="1" customFormat="false" ht="12.75" hidden="false" customHeight="false" outlineLevel="0" collapsed="false">
      <c r="A1" s="135" t="s">
        <v>654</v>
      </c>
      <c r="B1" s="136" t="s">
        <v>2</v>
      </c>
      <c r="C1" s="136"/>
      <c r="D1" s="137"/>
      <c r="E1" s="136" t="s">
        <v>2</v>
      </c>
      <c r="F1" s="135" t="s">
        <v>655</v>
      </c>
      <c r="G1" s="135"/>
    </row>
    <row r="2" customFormat="false" ht="12.75" hidden="false" customHeight="false" outlineLevel="0" collapsed="false">
      <c r="A2" s="138" t="str">
        <f aca="false">VLOOKUP(B2,$E$2:$F$149,2,0)</f>
        <v>CT 7778 - BR</v>
      </c>
      <c r="B2" s="138" t="s">
        <v>656</v>
      </c>
      <c r="C2" s="138" t="e">
        <f aca="false">VLOOKUP(A2,'TB - PROCV'!$C$3:$E$110,3,0)</f>
        <v>#N/A</v>
      </c>
      <c r="D2" s="139" t="s">
        <v>657</v>
      </c>
      <c r="E2" s="140" t="s">
        <v>656</v>
      </c>
      <c r="F2" s="140" t="s">
        <v>658</v>
      </c>
      <c r="G2" s="140"/>
    </row>
    <row r="3" customFormat="false" ht="12.75" hidden="false" customHeight="false" outlineLevel="0" collapsed="false">
      <c r="A3" s="138" t="str">
        <f aca="false">VLOOKUP(B3,$E$2:$F$149,2,0)</f>
        <v>CT 346.047-63</v>
      </c>
      <c r="B3" s="138" t="s">
        <v>659</v>
      </c>
      <c r="C3" s="138" t="str">
        <f aca="false">VLOOKUP(A3,'TB - PROCV'!$C$3:$E$110,3,0)</f>
        <v>MINISTÉRIO DAS CIDADES</v>
      </c>
      <c r="D3" s="0"/>
      <c r="E3" s="140" t="s">
        <v>660</v>
      </c>
      <c r="F3" s="140" t="s">
        <v>100</v>
      </c>
      <c r="G3" s="140"/>
    </row>
    <row r="4" customFormat="false" ht="12.75" hidden="false" customHeight="false" outlineLevel="0" collapsed="false">
      <c r="A4" s="138" t="str">
        <f aca="false">VLOOKUP(B4,$E$2:$F$149,2,0)</f>
        <v>Recursos do Tesouro Estadual</v>
      </c>
      <c r="B4" s="138" t="s">
        <v>661</v>
      </c>
      <c r="C4" s="138" t="str">
        <f aca="false">VLOOKUP(A4,'TB - PROCV'!$C$3:$E$110,3,0)</f>
        <v>GOVERNO DO ESTADO</v>
      </c>
      <c r="D4" s="0"/>
      <c r="E4" s="140" t="s">
        <v>662</v>
      </c>
      <c r="F4" s="140" t="s">
        <v>95</v>
      </c>
      <c r="G4" s="140"/>
    </row>
    <row r="5" customFormat="false" ht="12.75" hidden="false" customHeight="false" outlineLevel="0" collapsed="false">
      <c r="A5" s="138" t="str">
        <f aca="false">VLOOKUP(B5,$E$2:$F$149,2,0)</f>
        <v>PRORED</v>
      </c>
      <c r="B5" s="138" t="s">
        <v>663</v>
      </c>
      <c r="C5" s="138" t="str">
        <f aca="false">VLOOKUP(A5,'TB - PROCV'!$C$3:$E$110,3,0)</f>
        <v>BNDES</v>
      </c>
      <c r="D5" s="139" t="s">
        <v>664</v>
      </c>
      <c r="E5" s="140" t="s">
        <v>665</v>
      </c>
      <c r="F5" s="140" t="s">
        <v>128</v>
      </c>
      <c r="G5" s="140"/>
    </row>
    <row r="6" customFormat="false" ht="12.75" hidden="false" customHeight="false" outlineLevel="0" collapsed="false">
      <c r="A6" s="138" t="str">
        <f aca="false">VLOOKUP(B6,$E$2:$F$149,2,0)</f>
        <v>CT 191.224-11</v>
      </c>
      <c r="B6" s="138" t="s">
        <v>666</v>
      </c>
      <c r="C6" s="138" t="str">
        <f aca="false">VLOOKUP(A6,'TB - PROCV'!$C$3:$E$110,3,0)</f>
        <v>MINISTÉRIO DAS CIDADES</v>
      </c>
      <c r="E6" s="140" t="s">
        <v>667</v>
      </c>
      <c r="F6" s="140" t="s">
        <v>129</v>
      </c>
      <c r="G6" s="140"/>
    </row>
    <row r="7" customFormat="false" ht="12.75" hidden="false" customHeight="false" outlineLevel="0" collapsed="false">
      <c r="A7" s="138" t="str">
        <f aca="false">VLOOKUP(B7,$E$2:$F$149,2,0)</f>
        <v>CT 296.163-17</v>
      </c>
      <c r="B7" s="138" t="s">
        <v>668</v>
      </c>
      <c r="C7" s="138" t="str">
        <f aca="false">VLOOKUP(A7,'TB - PROCV'!$C$3:$E$110,3,0)</f>
        <v>MINISTÉRIO DAS CIDADES</v>
      </c>
      <c r="E7" s="140" t="s">
        <v>659</v>
      </c>
      <c r="F7" s="140" t="s">
        <v>85</v>
      </c>
      <c r="G7" s="140"/>
    </row>
    <row r="8" customFormat="false" ht="12.75" hidden="false" customHeight="false" outlineLevel="0" collapsed="false">
      <c r="A8" s="138" t="str">
        <f aca="false">VLOOKUP(B8,$E$2:$F$149,2,0)</f>
        <v>CR 264.374-81</v>
      </c>
      <c r="B8" s="138" t="s">
        <v>669</v>
      </c>
      <c r="C8" s="138" t="str">
        <f aca="false">VLOOKUP(A8,'TB - PROCV'!$C$3:$E$110,3,0)</f>
        <v>MINISTÉRIO DAS CIDADES</v>
      </c>
      <c r="E8" s="140" t="s">
        <v>670</v>
      </c>
      <c r="F8" s="140" t="s">
        <v>130</v>
      </c>
      <c r="G8" s="140"/>
    </row>
    <row r="9" customFormat="false" ht="12.75" hidden="false" customHeight="false" outlineLevel="0" collapsed="false">
      <c r="A9" s="138" t="str">
        <f aca="false">VLOOKUP(B9,$E$2:$F$149,2,0)</f>
        <v>CT 346.257-17</v>
      </c>
      <c r="B9" s="138" t="s">
        <v>671</v>
      </c>
      <c r="C9" s="138" t="str">
        <f aca="false">VLOOKUP(A9,'TB - PROCV'!$C$3:$E$110,3,0)</f>
        <v>MINISTÉRIO DAS CIDADES</v>
      </c>
      <c r="E9" s="140" t="s">
        <v>672</v>
      </c>
      <c r="F9" s="140" t="s">
        <v>131</v>
      </c>
      <c r="G9" s="140"/>
    </row>
    <row r="10" customFormat="false" ht="12.75" hidden="false" customHeight="false" outlineLevel="0" collapsed="false">
      <c r="A10" s="138" t="str">
        <f aca="false">VLOOKUP(B10,$E$2:$F$149,2,0)</f>
        <v>CT 191.227-44</v>
      </c>
      <c r="B10" s="138" t="s">
        <v>673</v>
      </c>
      <c r="C10" s="138" t="str">
        <f aca="false">VLOOKUP(A10,'TB - PROCV'!$C$3:$E$110,3,0)</f>
        <v>MINISTÉRIO DAS CIDADES</v>
      </c>
      <c r="E10" s="140" t="s">
        <v>674</v>
      </c>
      <c r="F10" s="140" t="s">
        <v>132</v>
      </c>
      <c r="G10" s="140"/>
    </row>
    <row r="11" customFormat="false" ht="12.75" hidden="false" customHeight="false" outlineLevel="0" collapsed="false">
      <c r="A11" s="138" t="str">
        <f aca="false">VLOOKUP(B11,$E$2:$F$149,2,0)</f>
        <v>CR 238.489-29</v>
      </c>
      <c r="B11" s="138" t="s">
        <v>675</v>
      </c>
      <c r="C11" s="138" t="str">
        <f aca="false">VLOOKUP(A11,'TB - PROCV'!$C$3:$E$110,3,0)</f>
        <v>MINISTÉRIO DAS CIDADES</v>
      </c>
      <c r="E11" s="140" t="s">
        <v>676</v>
      </c>
      <c r="F11" s="140" t="s">
        <v>23</v>
      </c>
      <c r="G11" s="140"/>
    </row>
    <row r="12" customFormat="false" ht="12.75" hidden="false" customHeight="false" outlineLevel="0" collapsed="false">
      <c r="A12" s="138" t="str">
        <f aca="false">VLOOKUP(B12,$E$2:$F$149,2,0)</f>
        <v>TC 752935/2010</v>
      </c>
      <c r="B12" s="138" t="s">
        <v>677</v>
      </c>
      <c r="C12" s="138" t="str">
        <f aca="false">VLOOKUP(A12,'TB - PROCV'!$C$3:$E$110,3,0)</f>
        <v>MINISTÉRIO DA INTEGRAÇÃO</v>
      </c>
      <c r="E12" s="140" t="s">
        <v>678</v>
      </c>
      <c r="F12" s="140" t="s">
        <v>133</v>
      </c>
      <c r="G12" s="140"/>
    </row>
    <row r="13" customFormat="false" ht="12.75" hidden="false" customHeight="false" outlineLevel="0" collapsed="false">
      <c r="A13" s="138" t="str">
        <f aca="false">VLOOKUP(B13,$E$2:$F$149,2,0)</f>
        <v>CR 238.488-15</v>
      </c>
      <c r="B13" s="138" t="s">
        <v>679</v>
      </c>
      <c r="C13" s="138" t="str">
        <f aca="false">VLOOKUP(A13,'TB - PROCV'!$C$3:$E$110,3,0)</f>
        <v>MINISTÉRIO DAS CIDADES</v>
      </c>
      <c r="E13" s="140" t="s">
        <v>680</v>
      </c>
      <c r="F13" s="140" t="s">
        <v>681</v>
      </c>
      <c r="G13" s="140"/>
    </row>
    <row r="14" customFormat="false" ht="12.75" hidden="false" customHeight="false" outlineLevel="0" collapsed="false">
      <c r="A14" s="138" t="str">
        <f aca="false">VLOOKUP(B14,$E$2:$F$149,2,0)</f>
        <v>CT 191.231-04</v>
      </c>
      <c r="B14" s="138" t="s">
        <v>662</v>
      </c>
      <c r="C14" s="138" t="str">
        <f aca="false">VLOOKUP(A14,'TB - PROCV'!$C$3:$E$110,3,0)</f>
        <v>MINISTÉRIO DAS CIDADES</v>
      </c>
      <c r="E14" s="138" t="s">
        <v>682</v>
      </c>
      <c r="F14" s="140" t="s">
        <v>135</v>
      </c>
      <c r="G14" s="140"/>
    </row>
    <row r="15" customFormat="false" ht="12.75" hidden="false" customHeight="false" outlineLevel="0" collapsed="false">
      <c r="A15" s="138" t="str">
        <f aca="false">VLOOKUP(B15,$E$2:$F$149,2,0)</f>
        <v>CT 191.073-97</v>
      </c>
      <c r="B15" s="138" t="s">
        <v>683</v>
      </c>
      <c r="C15" s="138" t="str">
        <f aca="false">VLOOKUP(A15,'TB - PROCV'!$C$3:$E$110,3,0)</f>
        <v>MINISTÉRIO DAS CIDADES</v>
      </c>
      <c r="E15" s="140" t="s">
        <v>684</v>
      </c>
      <c r="F15" s="140" t="s">
        <v>136</v>
      </c>
      <c r="G15" s="140"/>
    </row>
    <row r="16" customFormat="false" ht="12.75" hidden="false" customHeight="false" outlineLevel="0" collapsed="false">
      <c r="A16" s="138" t="str">
        <f aca="false">VLOOKUP(B16,$E$2:$F$149,2,0)</f>
        <v>CR 218.435-59</v>
      </c>
      <c r="B16" s="138" t="s">
        <v>685</v>
      </c>
      <c r="C16" s="138" t="str">
        <f aca="false">VLOOKUP(A16,'TB - PROCV'!$C$3:$E$110,3,0)</f>
        <v>MINISTÉRIO DAS CIDADES</v>
      </c>
      <c r="E16" s="140" t="s">
        <v>686</v>
      </c>
      <c r="F16" s="140" t="s">
        <v>137</v>
      </c>
      <c r="G16" s="140"/>
    </row>
    <row r="17" customFormat="false" ht="12.75" hidden="false" customHeight="false" outlineLevel="0" collapsed="false">
      <c r="A17" s="138" t="str">
        <f aca="false">VLOOKUP(B17,$E$2:$F$149,2,0)</f>
        <v>CT 296.096-92</v>
      </c>
      <c r="B17" s="138" t="s">
        <v>687</v>
      </c>
      <c r="C17" s="138" t="str">
        <f aca="false">VLOOKUP(A17,'TB - PROCV'!$C$3:$E$110,3,0)</f>
        <v>MINISTÉRIO DAS CIDADES</v>
      </c>
      <c r="E17" s="140" t="s">
        <v>688</v>
      </c>
      <c r="F17" s="140" t="s">
        <v>109</v>
      </c>
      <c r="G17" s="140"/>
    </row>
    <row r="18" customFormat="false" ht="12.75" hidden="false" customHeight="false" outlineLevel="0" collapsed="false">
      <c r="A18" s="138" t="str">
        <f aca="false">VLOOKUP(B18,$E$2:$F$149,2,0)</f>
        <v>CT 191.230-91</v>
      </c>
      <c r="B18" s="138" t="s">
        <v>689</v>
      </c>
      <c r="C18" s="138" t="str">
        <f aca="false">VLOOKUP(A18,'TB - PROCV'!$C$3:$E$110,3,0)</f>
        <v>MINISTÉRIO DAS CIDADES</v>
      </c>
      <c r="E18" s="140" t="s">
        <v>690</v>
      </c>
      <c r="F18" s="140" t="s">
        <v>138</v>
      </c>
      <c r="G18" s="140"/>
    </row>
    <row r="19" customFormat="false" ht="12.75" hidden="false" customHeight="false" outlineLevel="0" collapsed="false">
      <c r="A19" s="138" t="str">
        <f aca="false">VLOOKUP(B19,$E$2:$F$149,2,0)</f>
        <v>CR 241.759-55</v>
      </c>
      <c r="B19" s="138" t="s">
        <v>691</v>
      </c>
      <c r="C19" s="138" t="str">
        <f aca="false">VLOOKUP(A19,'TB - PROCV'!$C$3:$E$110,3,0)</f>
        <v>MINISTÉRIO DAS CIDADES</v>
      </c>
      <c r="E19" s="140" t="s">
        <v>692</v>
      </c>
      <c r="F19" s="140" t="s">
        <v>25</v>
      </c>
      <c r="G19" s="140"/>
    </row>
    <row r="20" customFormat="false" ht="12.75" hidden="false" customHeight="false" outlineLevel="0" collapsed="false">
      <c r="A20" s="138" t="str">
        <f aca="false">VLOOKUP(B20,$E$2:$F$149,2,0)</f>
        <v>CV 10.2.0516.1</v>
      </c>
      <c r="B20" s="138" t="s">
        <v>693</v>
      </c>
      <c r="C20" s="138" t="str">
        <f aca="false">VLOOKUP(A20,'TB - PROCV'!$C$3:$E$110,3,0)</f>
        <v>BNDES</v>
      </c>
      <c r="E20" s="138" t="s">
        <v>661</v>
      </c>
      <c r="F20" s="138" t="s">
        <v>86</v>
      </c>
      <c r="G20" s="138"/>
    </row>
    <row r="21" customFormat="false" ht="12.75" hidden="false" customHeight="false" outlineLevel="0" collapsed="false">
      <c r="A21" s="138" t="str">
        <f aca="false">VLOOKUP(B21,$E$2:$F$149,2,0)</f>
        <v>CT 346.255-90</v>
      </c>
      <c r="B21" s="138" t="s">
        <v>660</v>
      </c>
      <c r="C21" s="138" t="str">
        <f aca="false">VLOOKUP(A21,'TB - PROCV'!$C$3:$E$110,3,0)</f>
        <v>MINISTÉRIO DAS CIDADES</v>
      </c>
      <c r="E21" s="140" t="s">
        <v>694</v>
      </c>
      <c r="F21" s="140" t="s">
        <v>111</v>
      </c>
      <c r="G21" s="140"/>
    </row>
    <row r="22" customFormat="false" ht="12.75" hidden="false" customHeight="false" outlineLevel="0" collapsed="false">
      <c r="A22" s="138" t="str">
        <f aca="false">VLOOKUP(B22,$E$2:$F$149,2,0)</f>
        <v>TC 239/2011</v>
      </c>
      <c r="B22" s="138" t="s">
        <v>695</v>
      </c>
      <c r="C22" s="138" t="str">
        <f aca="false">VLOOKUP(A22,'TB - PROCV'!$C$3:$E$110,3,0)</f>
        <v>MINISTÉRIO DA INTEGRAÇÃO</v>
      </c>
      <c r="E22" s="140" t="s">
        <v>696</v>
      </c>
      <c r="F22" s="140" t="s">
        <v>36</v>
      </c>
      <c r="G22" s="140"/>
    </row>
    <row r="23" customFormat="false" ht="12.75" hidden="false" customHeight="false" outlineLevel="0" collapsed="false">
      <c r="A23" s="138" t="str">
        <f aca="false">VLOOKUP(B23,$E$2:$F$149,2,0)</f>
        <v>CR 238.894-30</v>
      </c>
      <c r="B23" s="138" t="s">
        <v>697</v>
      </c>
      <c r="C23" s="138" t="str">
        <f aca="false">VLOOKUP(A23,'TB - PROCV'!$C$3:$E$110,3,0)</f>
        <v>MINISTÉRIO DAS CIDADES</v>
      </c>
      <c r="E23" s="140" t="s">
        <v>669</v>
      </c>
      <c r="F23" s="141" t="s">
        <v>51</v>
      </c>
      <c r="G23" s="140"/>
    </row>
    <row r="24" customFormat="false" ht="12.75" hidden="false" customHeight="false" outlineLevel="0" collapsed="false">
      <c r="A24" s="138" t="str">
        <f aca="false">VLOOKUP(B24,$E$2:$F$149,2,0)</f>
        <v>CT 248.212-90</v>
      </c>
      <c r="B24" s="138" t="s">
        <v>698</v>
      </c>
      <c r="C24" s="138" t="str">
        <f aca="false">VLOOKUP(A24,'TB - PROCV'!$C$3:$E$110,3,0)</f>
        <v>MINISTÉRIO DAS CIDADES</v>
      </c>
      <c r="E24" s="140" t="s">
        <v>699</v>
      </c>
      <c r="F24" s="140" t="s">
        <v>106</v>
      </c>
      <c r="G24" s="140"/>
    </row>
    <row r="25" customFormat="false" ht="12.75" hidden="false" customHeight="false" outlineLevel="0" collapsed="false">
      <c r="A25" s="138" t="str">
        <f aca="false">VLOOKUP(B25,$E$2:$F$149,2,0)</f>
        <v>CT 395.820-BM</v>
      </c>
      <c r="B25" s="138" t="s">
        <v>700</v>
      </c>
      <c r="C25" s="138" t="str">
        <f aca="false">VLOOKUP(A25,'TB - PROCV'!$C$3:$E$110,3,0)</f>
        <v>FINISA</v>
      </c>
      <c r="E25" s="140" t="s">
        <v>701</v>
      </c>
      <c r="F25" s="140" t="s">
        <v>45</v>
      </c>
      <c r="G25" s="140"/>
    </row>
    <row r="26" customFormat="false" ht="12.75" hidden="false" customHeight="false" outlineLevel="0" collapsed="false">
      <c r="A26" s="138" t="str">
        <f aca="false">VLOOKUP(B26,$E$2:$F$149,2,0)</f>
        <v>CT 395.820-BP</v>
      </c>
      <c r="B26" s="138" t="s">
        <v>702</v>
      </c>
      <c r="C26" s="138" t="str">
        <f aca="false">VLOOKUP(A26,'TB - PROCV'!$C$3:$E$110,3,0)</f>
        <v>FINISA</v>
      </c>
      <c r="E26" s="140" t="s">
        <v>703</v>
      </c>
      <c r="F26" s="140" t="s">
        <v>139</v>
      </c>
      <c r="G26" s="140"/>
    </row>
    <row r="27" customFormat="false" ht="12.75" hidden="false" customHeight="false" outlineLevel="0" collapsed="false">
      <c r="A27" s="138" t="str">
        <f aca="false">VLOOKUP(B27,$E$2:$F$149,2,0)</f>
        <v>CT 346.075-11</v>
      </c>
      <c r="B27" s="138" t="s">
        <v>704</v>
      </c>
      <c r="C27" s="138" t="str">
        <f aca="false">VLOOKUP(A27,'TB - PROCV'!$C$3:$E$110,3,0)</f>
        <v>MINISTÉRIO DAS CIDADES</v>
      </c>
      <c r="E27" s="142" t="s">
        <v>705</v>
      </c>
      <c r="F27" s="140" t="s">
        <v>34</v>
      </c>
      <c r="G27" s="140"/>
    </row>
    <row r="28" customFormat="false" ht="12.75" hidden="false" customHeight="false" outlineLevel="0" collapsed="false">
      <c r="A28" s="138" t="str">
        <f aca="false">VLOOKUP(B28,$E$2:$F$149,2,0)</f>
        <v>CT 248.208-39</v>
      </c>
      <c r="B28" s="138" t="s">
        <v>699</v>
      </c>
      <c r="C28" s="138" t="str">
        <f aca="false">VLOOKUP(A28,'TB - PROCV'!$C$3:$E$110,3,0)</f>
        <v>MINISTÉRIO DAS CIDADES</v>
      </c>
      <c r="E28" s="140" t="s">
        <v>706</v>
      </c>
      <c r="F28" s="140" t="s">
        <v>41</v>
      </c>
      <c r="G28" s="140"/>
    </row>
    <row r="29" customFormat="false" ht="12.75" hidden="false" customHeight="false" outlineLevel="0" collapsed="false">
      <c r="A29" s="138" t="str">
        <f aca="false">VLOOKUP(B29,$E$2:$F$149,2,0)</f>
        <v>CT 191.263-90</v>
      </c>
      <c r="B29" s="138" t="s">
        <v>707</v>
      </c>
      <c r="C29" s="138" t="str">
        <f aca="false">VLOOKUP(A29,'TB - PROCV'!$C$3:$E$110,3,0)</f>
        <v>MINISTÉRIO DAS CIDADES</v>
      </c>
      <c r="E29" s="140" t="s">
        <v>683</v>
      </c>
      <c r="F29" s="140" t="s">
        <v>18</v>
      </c>
      <c r="G29" s="140"/>
    </row>
    <row r="30" customFormat="false" ht="12.75" hidden="false" customHeight="false" outlineLevel="0" collapsed="false">
      <c r="A30" s="138" t="str">
        <f aca="false">VLOOKUP(B30,$E$2:$F$149,2,0)</f>
        <v>TC 309/2012</v>
      </c>
      <c r="B30" s="138" t="s">
        <v>708</v>
      </c>
      <c r="C30" s="138" t="str">
        <f aca="false">VLOOKUP(A30,'TB - PROCV'!$C$3:$E$110,3,0)</f>
        <v>FUNASA</v>
      </c>
      <c r="E30" s="140" t="s">
        <v>687</v>
      </c>
      <c r="F30" s="140" t="s">
        <v>96</v>
      </c>
      <c r="G30" s="140"/>
    </row>
    <row r="31" customFormat="false" ht="12.75" hidden="false" customHeight="false" outlineLevel="0" collapsed="false">
      <c r="A31" s="138" t="str">
        <f aca="false">VLOOKUP(B31,$E$2:$F$149,2,0)</f>
        <v>CR 402.215-95</v>
      </c>
      <c r="B31" s="138" t="s">
        <v>688</v>
      </c>
      <c r="C31" s="138" t="str">
        <f aca="false">VLOOKUP(A31,'TB - PROCV'!$C$3:$E$110,3,0)</f>
        <v>MINISTÉRIO DA INTEGRAÇÃO</v>
      </c>
      <c r="E31" s="140" t="s">
        <v>695</v>
      </c>
      <c r="F31" s="140" t="s">
        <v>55</v>
      </c>
      <c r="G31" s="140"/>
    </row>
    <row r="32" customFormat="false" ht="12.75" hidden="false" customHeight="false" outlineLevel="0" collapsed="false">
      <c r="A32" s="138" t="str">
        <f aca="false">VLOOKUP(B32,$E$2:$F$149,2,0)</f>
        <v>CR 402.217-12</v>
      </c>
      <c r="B32" s="138" t="s">
        <v>709</v>
      </c>
      <c r="C32" s="138" t="str">
        <f aca="false">VLOOKUP(A32,'TB - PROCV'!$C$3:$E$110,3,0)</f>
        <v>MINISTÉRIO DA INTEGRAÇÃO</v>
      </c>
      <c r="E32" s="140" t="s">
        <v>710</v>
      </c>
      <c r="F32" s="140" t="s">
        <v>43</v>
      </c>
      <c r="G32" s="140"/>
    </row>
    <row r="33" customFormat="false" ht="12.75" hidden="false" customHeight="false" outlineLevel="0" collapsed="false">
      <c r="A33" s="138" t="str">
        <f aca="false">VLOOKUP(B33,$E$2:$F$149,2,0)</f>
        <v>CR 288.930-27</v>
      </c>
      <c r="B33" s="138" t="s">
        <v>694</v>
      </c>
      <c r="C33" s="138" t="str">
        <f aca="false">VLOOKUP(A33,'TB - PROCV'!$C$3:$E$110,3,0)</f>
        <v>MINISTÉRIO DAS CIDADES</v>
      </c>
      <c r="E33" s="140" t="s">
        <v>671</v>
      </c>
      <c r="F33" s="140" t="s">
        <v>91</v>
      </c>
      <c r="G33" s="140"/>
    </row>
    <row r="34" customFormat="false" ht="12.75" hidden="false" customHeight="false" outlineLevel="0" collapsed="false">
      <c r="A34" s="138" t="str">
        <f aca="false">VLOOKUP(B34,$E$2:$F$149,2,0)</f>
        <v>CR 402.213-76</v>
      </c>
      <c r="B34" s="138" t="s">
        <v>701</v>
      </c>
      <c r="C34" s="138" t="str">
        <f aca="false">VLOOKUP(A34,'TB - PROCV'!$C$3:$E$110,3,0)</f>
        <v>MINISTÉRIO DA INTEGRAÇÃO</v>
      </c>
      <c r="E34" s="142" t="s">
        <v>711</v>
      </c>
      <c r="F34" s="140" t="s">
        <v>140</v>
      </c>
      <c r="G34" s="140"/>
    </row>
    <row r="35" customFormat="false" ht="12.75" hidden="false" customHeight="false" outlineLevel="0" collapsed="false">
      <c r="A35" s="138" t="str">
        <f aca="false">VLOOKUP(B35,$E$2:$F$149,2,0)</f>
        <v>CT 296.077-66</v>
      </c>
      <c r="B35" s="138" t="s">
        <v>712</v>
      </c>
      <c r="C35" s="138" t="str">
        <f aca="false">VLOOKUP(A35,'TB - PROCV'!$C$3:$E$110,3,0)</f>
        <v>MINISTÉRIO DAS CIDADES</v>
      </c>
      <c r="E35" s="140" t="s">
        <v>673</v>
      </c>
      <c r="F35" s="140" t="s">
        <v>92</v>
      </c>
      <c r="G35" s="140"/>
    </row>
    <row r="36" customFormat="false" ht="12.75" hidden="false" customHeight="false" outlineLevel="0" collapsed="false">
      <c r="A36" s="138" t="str">
        <f aca="false">VLOOKUP(B36,$E$2:$F$149,2,0)</f>
        <v>CR 222.727-67</v>
      </c>
      <c r="B36" s="138" t="s">
        <v>713</v>
      </c>
      <c r="C36" s="138" t="str">
        <f aca="false">VLOOKUP(A36,'TB - PROCV'!$C$3:$E$110,3,0)</f>
        <v>MINISTÉRIO DAS CIDADES</v>
      </c>
      <c r="E36" s="140" t="s">
        <v>714</v>
      </c>
      <c r="F36" s="140" t="s">
        <v>141</v>
      </c>
      <c r="G36" s="140"/>
    </row>
    <row r="37" customFormat="false" ht="12.75" hidden="false" customHeight="false" outlineLevel="0" collapsed="false">
      <c r="A37" s="138" t="str">
        <f aca="false">VLOOKUP(B37,$E$2:$F$149,2,0)</f>
        <v>CR 222.781-33</v>
      </c>
      <c r="B37" s="138" t="s">
        <v>715</v>
      </c>
      <c r="C37" s="138" t="str">
        <f aca="false">VLOOKUP(A37,'TB - PROCV'!$C$3:$E$110,3,0)</f>
        <v>MINISTÉRIO DAS CIDADES</v>
      </c>
      <c r="E37" s="140" t="s">
        <v>709</v>
      </c>
      <c r="F37" s="140" t="s">
        <v>110</v>
      </c>
      <c r="G37" s="140"/>
    </row>
    <row r="38" customFormat="false" ht="12.75" hidden="false" customHeight="false" outlineLevel="0" collapsed="false">
      <c r="A38" s="138" t="str">
        <f aca="false">VLOOKUP(B38,$E$2:$F$149,2,0)</f>
        <v>CT 296.161-90</v>
      </c>
      <c r="B38" s="138" t="s">
        <v>716</v>
      </c>
      <c r="C38" s="138" t="str">
        <f aca="false">VLOOKUP(A38,'TB - PROCV'!$C$3:$E$110,3,0)</f>
        <v>MINISTÉRIO DAS CIDADES</v>
      </c>
      <c r="E38" s="140" t="s">
        <v>717</v>
      </c>
      <c r="F38" s="140" t="s">
        <v>142</v>
      </c>
      <c r="G38" s="140"/>
    </row>
    <row r="39" customFormat="false" ht="12.75" hidden="false" customHeight="false" outlineLevel="0" collapsed="false">
      <c r="A39" s="138" t="str">
        <f aca="false">VLOOKUP(B39,$E$2:$F$149,2,0)</f>
        <v>CR 177.822-63</v>
      </c>
      <c r="B39" s="138" t="s">
        <v>718</v>
      </c>
      <c r="C39" s="138" t="str">
        <f aca="false">VLOOKUP(A39,'TB - PROCV'!$C$3:$E$110,3,0)</f>
        <v>MINISTÉRIO DAS CIDADES</v>
      </c>
      <c r="E39" s="140" t="s">
        <v>719</v>
      </c>
      <c r="F39" s="140" t="s">
        <v>53</v>
      </c>
      <c r="G39" s="140"/>
    </row>
    <row r="40" customFormat="false" ht="12.75" hidden="false" customHeight="false" outlineLevel="0" collapsed="false">
      <c r="A40" s="138" t="str">
        <f aca="false">VLOOKUP(B40,$E$2:$F$149,2,0)</f>
        <v>CV 0.011.00/2011</v>
      </c>
      <c r="B40" s="138" t="s">
        <v>720</v>
      </c>
      <c r="C40" s="138" t="str">
        <f aca="false">VLOOKUP(A40,'TB - PROCV'!$C$3:$E$110,3,0)</f>
        <v>CODEVASF</v>
      </c>
      <c r="E40" s="140" t="s">
        <v>692</v>
      </c>
      <c r="F40" s="140" t="s">
        <v>25</v>
      </c>
      <c r="G40" s="140"/>
    </row>
    <row r="41" customFormat="false" ht="12.75" hidden="false" customHeight="false" outlineLevel="0" collapsed="false">
      <c r="A41" s="138" t="str">
        <f aca="false">VLOOKUP(B41,$E$2:$F$149,2,0)</f>
        <v>CV 0.015.00-2011</v>
      </c>
      <c r="B41" s="138" t="s">
        <v>721</v>
      </c>
      <c r="C41" s="138" t="e">
        <f aca="false">VLOOKUP(A41,'TB - PROCV'!$C$3:$E$110,3,0)</f>
        <v>#N/A</v>
      </c>
      <c r="E41" s="140" t="s">
        <v>722</v>
      </c>
      <c r="F41" s="140" t="s">
        <v>723</v>
      </c>
      <c r="G41" s="140"/>
    </row>
    <row r="42" customFormat="false" ht="12.75" hidden="false" customHeight="false" outlineLevel="0" collapsed="false">
      <c r="E42" s="140" t="s">
        <v>724</v>
      </c>
      <c r="F42" s="140" t="s">
        <v>144</v>
      </c>
      <c r="G42" s="140"/>
    </row>
    <row r="43" customFormat="false" ht="12.75" hidden="false" customHeight="false" outlineLevel="0" collapsed="false">
      <c r="E43" s="140" t="s">
        <v>725</v>
      </c>
      <c r="F43" s="140" t="s">
        <v>27</v>
      </c>
      <c r="G43" s="140"/>
    </row>
    <row r="44" customFormat="false" ht="12.75" hidden="false" customHeight="false" outlineLevel="0" collapsed="false">
      <c r="E44" s="140" t="s">
        <v>726</v>
      </c>
      <c r="F44" s="140" t="s">
        <v>145</v>
      </c>
      <c r="G44" s="140"/>
    </row>
    <row r="45" customFormat="false" ht="12.75" hidden="false" customHeight="false" outlineLevel="0" collapsed="false">
      <c r="E45" s="140" t="s">
        <v>727</v>
      </c>
      <c r="F45" s="140" t="s">
        <v>146</v>
      </c>
      <c r="G45" s="140"/>
    </row>
    <row r="46" customFormat="false" ht="12.75" hidden="false" customHeight="false" outlineLevel="0" collapsed="false">
      <c r="E46" s="142" t="s">
        <v>668</v>
      </c>
      <c r="F46" s="140" t="s">
        <v>89</v>
      </c>
      <c r="G46" s="140"/>
    </row>
    <row r="47" customFormat="false" ht="12.75" hidden="false" customHeight="false" outlineLevel="0" collapsed="false">
      <c r="E47" s="140" t="s">
        <v>728</v>
      </c>
      <c r="F47" s="140" t="s">
        <v>147</v>
      </c>
      <c r="G47" s="140"/>
    </row>
    <row r="48" customFormat="false" ht="12.75" hidden="false" customHeight="false" outlineLevel="0" collapsed="false">
      <c r="E48" s="142" t="s">
        <v>716</v>
      </c>
      <c r="F48" s="140" t="s">
        <v>115</v>
      </c>
      <c r="G48" s="140"/>
    </row>
    <row r="49" customFormat="false" ht="12.75" hidden="false" customHeight="false" outlineLevel="0" collapsed="false">
      <c r="E49" s="140" t="s">
        <v>729</v>
      </c>
      <c r="F49" s="140" t="s">
        <v>39</v>
      </c>
      <c r="G49" s="140"/>
    </row>
    <row r="50" customFormat="false" ht="12.75" hidden="false" customHeight="false" outlineLevel="0" collapsed="false">
      <c r="E50" s="140" t="s">
        <v>398</v>
      </c>
      <c r="F50" s="140" t="s">
        <v>108</v>
      </c>
      <c r="G50" s="140"/>
    </row>
    <row r="51" customFormat="false" ht="12.75" hidden="false" customHeight="false" outlineLevel="0" collapsed="false">
      <c r="E51" s="140" t="s">
        <v>666</v>
      </c>
      <c r="F51" s="140" t="s">
        <v>88</v>
      </c>
      <c r="G51" s="140"/>
    </row>
    <row r="52" customFormat="false" ht="12.75" hidden="false" customHeight="false" outlineLevel="0" collapsed="false">
      <c r="E52" s="140" t="s">
        <v>721</v>
      </c>
      <c r="F52" s="140" t="s">
        <v>442</v>
      </c>
      <c r="G52" s="140"/>
    </row>
    <row r="53" customFormat="false" ht="12.75" hidden="false" customHeight="false" outlineLevel="0" collapsed="false">
      <c r="E53" s="140" t="s">
        <v>720</v>
      </c>
      <c r="F53" s="140" t="s">
        <v>117</v>
      </c>
      <c r="G53" s="140"/>
    </row>
    <row r="54" customFormat="false" ht="12.75" hidden="false" customHeight="false" outlineLevel="0" collapsed="false">
      <c r="E54" s="138" t="s">
        <v>656</v>
      </c>
      <c r="F54" s="138" t="s">
        <v>83</v>
      </c>
      <c r="G54" s="138"/>
    </row>
    <row r="55" customFormat="false" ht="12.75" hidden="false" customHeight="false" outlineLevel="0" collapsed="false">
      <c r="E55" s="138" t="s">
        <v>663</v>
      </c>
      <c r="F55" s="138" t="s">
        <v>87</v>
      </c>
      <c r="G55" s="138"/>
    </row>
    <row r="56" customFormat="false" ht="12.75" hidden="false" customHeight="false" outlineLevel="0" collapsed="false">
      <c r="E56" s="138" t="s">
        <v>669</v>
      </c>
      <c r="F56" s="138" t="s">
        <v>51</v>
      </c>
      <c r="G56" s="138"/>
    </row>
    <row r="57" customFormat="false" ht="12.75" hidden="false" customHeight="false" outlineLevel="0" collapsed="false">
      <c r="E57" s="138" t="s">
        <v>675</v>
      </c>
      <c r="F57" s="138" t="s">
        <v>31</v>
      </c>
      <c r="G57" s="138"/>
    </row>
    <row r="58" customFormat="false" ht="12.75" hidden="false" customHeight="false" outlineLevel="0" collapsed="false">
      <c r="E58" s="138" t="s">
        <v>677</v>
      </c>
      <c r="F58" s="138" t="s">
        <v>93</v>
      </c>
      <c r="G58" s="138"/>
    </row>
    <row r="59" customFormat="false" ht="12.75" hidden="false" customHeight="false" outlineLevel="0" collapsed="false">
      <c r="E59" s="138" t="s">
        <v>679</v>
      </c>
      <c r="F59" s="138" t="s">
        <v>94</v>
      </c>
      <c r="G59" s="138"/>
    </row>
    <row r="60" customFormat="false" ht="12.75" hidden="false" customHeight="false" outlineLevel="0" collapsed="false">
      <c r="E60" s="138" t="s">
        <v>685</v>
      </c>
      <c r="F60" s="138" t="s">
        <v>47</v>
      </c>
      <c r="G60" s="138"/>
    </row>
    <row r="61" customFormat="false" ht="12.75" hidden="false" customHeight="false" outlineLevel="0" collapsed="false">
      <c r="E61" s="138" t="s">
        <v>689</v>
      </c>
      <c r="F61" s="138" t="s">
        <v>97</v>
      </c>
      <c r="G61" s="138"/>
    </row>
    <row r="62" customFormat="false" ht="12.75" hidden="false" customHeight="false" outlineLevel="0" collapsed="false">
      <c r="E62" s="138" t="s">
        <v>691</v>
      </c>
      <c r="F62" s="138" t="s">
        <v>98</v>
      </c>
      <c r="G62" s="138"/>
    </row>
    <row r="63" customFormat="false" ht="12.75" hidden="false" customHeight="false" outlineLevel="0" collapsed="false">
      <c r="E63" s="138" t="s">
        <v>693</v>
      </c>
      <c r="F63" s="138" t="s">
        <v>99</v>
      </c>
      <c r="G63" s="138"/>
    </row>
    <row r="64" customFormat="false" ht="12.75" hidden="false" customHeight="false" outlineLevel="0" collapsed="false">
      <c r="E64" s="138" t="s">
        <v>697</v>
      </c>
      <c r="F64" s="138" t="s">
        <v>101</v>
      </c>
      <c r="G64" s="138"/>
    </row>
    <row r="65" customFormat="false" ht="12.75" hidden="false" customHeight="false" outlineLevel="0" collapsed="false">
      <c r="E65" s="138" t="s">
        <v>698</v>
      </c>
      <c r="F65" s="138" t="s">
        <v>102</v>
      </c>
      <c r="G65" s="138"/>
    </row>
    <row r="66" customFormat="false" ht="12.75" hidden="false" customHeight="false" outlineLevel="0" collapsed="false">
      <c r="E66" s="138" t="s">
        <v>700</v>
      </c>
      <c r="F66" s="138" t="s">
        <v>103</v>
      </c>
      <c r="G66" s="138"/>
    </row>
    <row r="67" customFormat="false" ht="12.75" hidden="false" customHeight="false" outlineLevel="0" collapsed="false">
      <c r="E67" s="138" t="s">
        <v>702</v>
      </c>
      <c r="F67" s="138" t="s">
        <v>104</v>
      </c>
      <c r="G67" s="138"/>
    </row>
    <row r="68" customFormat="false" ht="12.75" hidden="false" customHeight="false" outlineLevel="0" collapsed="false">
      <c r="E68" s="138" t="s">
        <v>704</v>
      </c>
      <c r="F68" s="138" t="s">
        <v>105</v>
      </c>
      <c r="G68" s="138"/>
    </row>
    <row r="69" customFormat="false" ht="12.75" hidden="false" customHeight="false" outlineLevel="0" collapsed="false">
      <c r="E69" s="138" t="s">
        <v>707</v>
      </c>
      <c r="F69" s="138" t="s">
        <v>107</v>
      </c>
      <c r="G69" s="138"/>
    </row>
    <row r="70" customFormat="false" ht="12.75" hidden="false" customHeight="false" outlineLevel="0" collapsed="false">
      <c r="E70" s="138" t="s">
        <v>708</v>
      </c>
      <c r="F70" s="138" t="s">
        <v>108</v>
      </c>
      <c r="G70" s="138"/>
    </row>
    <row r="71" customFormat="false" ht="12.75" hidden="false" customHeight="false" outlineLevel="0" collapsed="false">
      <c r="E71" s="138" t="s">
        <v>694</v>
      </c>
      <c r="F71" s="138" t="s">
        <v>111</v>
      </c>
      <c r="G71" s="138"/>
    </row>
    <row r="72" customFormat="false" ht="12.75" hidden="false" customHeight="false" outlineLevel="0" collapsed="false">
      <c r="E72" s="138" t="s">
        <v>712</v>
      </c>
      <c r="F72" s="138" t="s">
        <v>112</v>
      </c>
      <c r="G72" s="138"/>
    </row>
    <row r="73" customFormat="false" ht="12.75" hidden="false" customHeight="false" outlineLevel="0" collapsed="false">
      <c r="E73" s="138" t="s">
        <v>713</v>
      </c>
      <c r="F73" s="138" t="s">
        <v>113</v>
      </c>
      <c r="G73" s="138"/>
    </row>
    <row r="74" customFormat="false" ht="12.75" hidden="false" customHeight="false" outlineLevel="0" collapsed="false">
      <c r="E74" s="138" t="s">
        <v>715</v>
      </c>
      <c r="F74" s="138" t="s">
        <v>114</v>
      </c>
      <c r="G74" s="138"/>
    </row>
    <row r="75" customFormat="false" ht="12.75" hidden="false" customHeight="false" outlineLevel="0" collapsed="false">
      <c r="E75" s="138" t="s">
        <v>716</v>
      </c>
      <c r="F75" s="138" t="s">
        <v>115</v>
      </c>
      <c r="G75" s="138"/>
    </row>
    <row r="76" customFormat="false" ht="12.75" hidden="false" customHeight="false" outlineLevel="0" collapsed="false">
      <c r="E76" s="138" t="s">
        <v>718</v>
      </c>
      <c r="F76" s="138" t="s">
        <v>116</v>
      </c>
      <c r="G76" s="138"/>
    </row>
    <row r="77" customFormat="false" ht="12.75" hidden="false" customHeight="false" outlineLevel="0" collapsed="false">
      <c r="E77" s="138" t="s">
        <v>720</v>
      </c>
      <c r="F77" s="138" t="s">
        <v>438</v>
      </c>
      <c r="G77" s="138"/>
    </row>
    <row r="78" customFormat="false" ht="12.75" hidden="false" customHeight="false" outlineLevel="0" collapsed="false">
      <c r="E78" s="138" t="s">
        <v>730</v>
      </c>
      <c r="F78" s="138" t="s">
        <v>731</v>
      </c>
      <c r="G78" s="138"/>
    </row>
    <row r="79" customFormat="false" ht="12.75" hidden="false" customHeight="false" outlineLevel="0" collapsed="false">
      <c r="E79" s="138" t="s">
        <v>732</v>
      </c>
      <c r="F79" s="138" t="s">
        <v>733</v>
      </c>
      <c r="G79" s="138"/>
    </row>
    <row r="80" customFormat="false" ht="12.75" hidden="false" customHeight="false" outlineLevel="0" collapsed="false">
      <c r="E80" s="138" t="s">
        <v>734</v>
      </c>
      <c r="F80" s="138" t="s">
        <v>735</v>
      </c>
      <c r="G80" s="138"/>
    </row>
    <row r="81" customFormat="false" ht="12.75" hidden="false" customHeight="false" outlineLevel="0" collapsed="false">
      <c r="E81" s="138" t="s">
        <v>736</v>
      </c>
      <c r="F81" s="138" t="s">
        <v>29</v>
      </c>
      <c r="G81" s="138"/>
    </row>
    <row r="82" customFormat="false" ht="12.75" hidden="false" customHeight="false" outlineLevel="0" collapsed="false">
      <c r="E82" s="138" t="s">
        <v>737</v>
      </c>
      <c r="F82" s="138" t="s">
        <v>21</v>
      </c>
      <c r="G82" s="138"/>
    </row>
    <row r="83" customFormat="false" ht="12.75" hidden="false" customHeight="false" outlineLevel="0" collapsed="false">
      <c r="E83" s="138" t="s">
        <v>738</v>
      </c>
      <c r="F83" s="138" t="s">
        <v>739</v>
      </c>
      <c r="G83" s="138"/>
    </row>
    <row r="84" customFormat="false" ht="12.75" hidden="false" customHeight="false" outlineLevel="0" collapsed="false">
      <c r="E84" s="138" t="s">
        <v>740</v>
      </c>
      <c r="F84" s="138" t="s">
        <v>741</v>
      </c>
      <c r="G84" s="138"/>
    </row>
    <row r="85" customFormat="false" ht="12.75" hidden="false" customHeight="false" outlineLevel="0" collapsed="false">
      <c r="E85" s="138" t="s">
        <v>742</v>
      </c>
      <c r="F85" s="138" t="s">
        <v>743</v>
      </c>
      <c r="G85" s="138"/>
    </row>
    <row r="86" customFormat="false" ht="12.75" hidden="false" customHeight="false" outlineLevel="0" collapsed="false">
      <c r="E86" s="138" t="s">
        <v>744</v>
      </c>
      <c r="F86" s="138" t="s">
        <v>745</v>
      </c>
      <c r="G86" s="138"/>
    </row>
    <row r="87" customFormat="false" ht="12.75" hidden="false" customHeight="false" outlineLevel="0" collapsed="false">
      <c r="E87" s="138" t="s">
        <v>746</v>
      </c>
      <c r="F87" s="138" t="s">
        <v>747</v>
      </c>
      <c r="G87" s="138"/>
    </row>
    <row r="88" customFormat="false" ht="12.75" hidden="false" customHeight="false" outlineLevel="0" collapsed="false">
      <c r="E88" s="138" t="s">
        <v>748</v>
      </c>
      <c r="F88" s="138" t="s">
        <v>749</v>
      </c>
      <c r="G88" s="138"/>
    </row>
    <row r="89" customFormat="false" ht="12.75" hidden="false" customHeight="false" outlineLevel="0" collapsed="false">
      <c r="E89" s="138" t="s">
        <v>750</v>
      </c>
      <c r="F89" s="138" t="s">
        <v>751</v>
      </c>
      <c r="G89" s="138"/>
    </row>
    <row r="90" customFormat="false" ht="12.75" hidden="false" customHeight="false" outlineLevel="0" collapsed="false">
      <c r="E90" s="138" t="s">
        <v>752</v>
      </c>
      <c r="F90" s="138" t="s">
        <v>753</v>
      </c>
      <c r="G90" s="138"/>
    </row>
    <row r="91" customFormat="false" ht="12.75" hidden="false" customHeight="false" outlineLevel="0" collapsed="false">
      <c r="E91" s="138" t="s">
        <v>754</v>
      </c>
      <c r="F91" s="138" t="s">
        <v>755</v>
      </c>
      <c r="G91" s="138"/>
    </row>
    <row r="92" customFormat="false" ht="12.75" hidden="false" customHeight="false" outlineLevel="0" collapsed="false">
      <c r="E92" s="138" t="s">
        <v>756</v>
      </c>
      <c r="F92" s="138" t="s">
        <v>757</v>
      </c>
      <c r="G92" s="138"/>
    </row>
    <row r="93" customFormat="false" ht="12.75" hidden="false" customHeight="false" outlineLevel="0" collapsed="false">
      <c r="E93" s="138" t="s">
        <v>758</v>
      </c>
      <c r="F93" s="138" t="s">
        <v>759</v>
      </c>
      <c r="G93" s="138"/>
    </row>
    <row r="94" customFormat="false" ht="12.75" hidden="false" customHeight="false" outlineLevel="0" collapsed="false">
      <c r="E94" s="138" t="s">
        <v>690</v>
      </c>
      <c r="F94" s="138" t="s">
        <v>138</v>
      </c>
      <c r="G94" s="138"/>
    </row>
    <row r="95" customFormat="false" ht="12.75" hidden="false" customHeight="false" outlineLevel="0" collapsed="false">
      <c r="E95" s="138" t="s">
        <v>760</v>
      </c>
      <c r="F95" s="138" t="s">
        <v>761</v>
      </c>
      <c r="G95" s="138"/>
    </row>
    <row r="96" customFormat="false" ht="12.75" hidden="false" customHeight="false" outlineLevel="0" collapsed="false">
      <c r="E96" s="138" t="s">
        <v>762</v>
      </c>
      <c r="F96" s="138" t="s">
        <v>763</v>
      </c>
      <c r="G96" s="138"/>
    </row>
    <row r="97" customFormat="false" ht="12.75" hidden="false" customHeight="false" outlineLevel="0" collapsed="false">
      <c r="E97" s="138" t="s">
        <v>764</v>
      </c>
      <c r="F97" s="138" t="s">
        <v>49</v>
      </c>
      <c r="G97" s="138"/>
    </row>
    <row r="98" customFormat="false" ht="12.75" hidden="false" customHeight="false" outlineLevel="0" collapsed="false">
      <c r="E98" s="138" t="s">
        <v>765</v>
      </c>
      <c r="F98" s="138" t="s">
        <v>766</v>
      </c>
      <c r="G98" s="138"/>
    </row>
    <row r="99" customFormat="false" ht="12.75" hidden="false" customHeight="false" outlineLevel="0" collapsed="false">
      <c r="E99" s="138" t="s">
        <v>767</v>
      </c>
      <c r="F99" s="138" t="s">
        <v>228</v>
      </c>
      <c r="G99" s="138"/>
    </row>
    <row r="100" customFormat="false" ht="12.75" hidden="false" customHeight="false" outlineLevel="0" collapsed="false">
      <c r="E100" s="138" t="s">
        <v>768</v>
      </c>
      <c r="F100" s="138" t="s">
        <v>192</v>
      </c>
      <c r="G100" s="138"/>
    </row>
    <row r="101" customFormat="false" ht="12.75" hidden="false" customHeight="false" outlineLevel="0" collapsed="false">
      <c r="E101" s="138" t="s">
        <v>769</v>
      </c>
      <c r="F101" s="138" t="s">
        <v>770</v>
      </c>
      <c r="G101" s="138"/>
    </row>
    <row r="102" customFormat="false" ht="12.75" hidden="false" customHeight="false" outlineLevel="0" collapsed="false">
      <c r="E102" s="138" t="s">
        <v>703</v>
      </c>
      <c r="F102" s="138" t="s">
        <v>139</v>
      </c>
      <c r="G102" s="138"/>
    </row>
    <row r="103" customFormat="false" ht="12.75" hidden="false" customHeight="false" outlineLevel="0" collapsed="false">
      <c r="E103" s="138" t="s">
        <v>771</v>
      </c>
      <c r="F103" s="138" t="s">
        <v>772</v>
      </c>
      <c r="G103" s="138"/>
    </row>
    <row r="104" customFormat="false" ht="12.75" hidden="false" customHeight="false" outlineLevel="0" collapsed="false">
      <c r="E104" s="138" t="s">
        <v>773</v>
      </c>
      <c r="F104" s="138" t="s">
        <v>203</v>
      </c>
      <c r="G104" s="138"/>
    </row>
    <row r="105" customFormat="false" ht="12.75" hidden="false" customHeight="false" outlineLevel="0" collapsed="false">
      <c r="E105" s="138" t="s">
        <v>774</v>
      </c>
      <c r="F105" s="138" t="s">
        <v>775</v>
      </c>
      <c r="G105" s="138"/>
    </row>
    <row r="106" customFormat="false" ht="12.75" hidden="false" customHeight="false" outlineLevel="0" collapsed="false">
      <c r="E106" s="138" t="s">
        <v>672</v>
      </c>
      <c r="F106" s="138" t="s">
        <v>131</v>
      </c>
      <c r="G106" s="138"/>
    </row>
    <row r="107" customFormat="false" ht="12.75" hidden="false" customHeight="false" outlineLevel="0" collapsed="false">
      <c r="E107" s="138" t="s">
        <v>667</v>
      </c>
      <c r="F107" s="138" t="s">
        <v>129</v>
      </c>
      <c r="G107" s="138"/>
    </row>
    <row r="108" customFormat="false" ht="12.75" hidden="false" customHeight="false" outlineLevel="0" collapsed="false">
      <c r="E108" s="138" t="s">
        <v>716</v>
      </c>
      <c r="F108" s="138" t="s">
        <v>115</v>
      </c>
      <c r="G108" s="138"/>
    </row>
    <row r="109" customFormat="false" ht="12.75" hidden="false" customHeight="false" outlineLevel="0" collapsed="false">
      <c r="E109" s="138" t="s">
        <v>776</v>
      </c>
      <c r="F109" s="138" t="s">
        <v>777</v>
      </c>
      <c r="G109" s="138"/>
    </row>
    <row r="110" customFormat="false" ht="12.75" hidden="false" customHeight="false" outlineLevel="0" collapsed="false">
      <c r="E110" s="138" t="s">
        <v>778</v>
      </c>
      <c r="F110" s="138" t="s">
        <v>779</v>
      </c>
      <c r="G110" s="138"/>
    </row>
    <row r="111" customFormat="false" ht="12.75" hidden="false" customHeight="false" outlineLevel="0" collapsed="false">
      <c r="E111" s="138" t="s">
        <v>706</v>
      </c>
      <c r="F111" s="138" t="s">
        <v>41</v>
      </c>
      <c r="G111" s="138"/>
    </row>
    <row r="112" customFormat="false" ht="12.75" hidden="false" customHeight="false" outlineLevel="0" collapsed="false">
      <c r="E112" s="138" t="s">
        <v>780</v>
      </c>
      <c r="F112" s="138" t="s">
        <v>781</v>
      </c>
      <c r="G112" s="138"/>
    </row>
    <row r="113" customFormat="false" ht="12.75" hidden="false" customHeight="false" outlineLevel="0" collapsed="false">
      <c r="E113" s="138" t="s">
        <v>782</v>
      </c>
      <c r="F113" s="138" t="s">
        <v>783</v>
      </c>
      <c r="G113" s="138"/>
    </row>
    <row r="114" customFormat="false" ht="12.75" hidden="false" customHeight="false" outlineLevel="0" collapsed="false">
      <c r="E114" s="138" t="s">
        <v>784</v>
      </c>
      <c r="F114" s="138" t="s">
        <v>785</v>
      </c>
      <c r="G114" s="138"/>
    </row>
    <row r="115" customFormat="false" ht="12.75" hidden="false" customHeight="false" outlineLevel="0" collapsed="false">
      <c r="E115" s="138" t="s">
        <v>786</v>
      </c>
      <c r="F115" s="138" t="s">
        <v>787</v>
      </c>
      <c r="G115" s="138"/>
    </row>
    <row r="116" customFormat="false" ht="12.75" hidden="false" customHeight="false" outlineLevel="0" collapsed="false">
      <c r="E116" s="138" t="s">
        <v>788</v>
      </c>
      <c r="F116" s="138" t="s">
        <v>789</v>
      </c>
      <c r="G116" s="138"/>
    </row>
    <row r="117" customFormat="false" ht="12.75" hidden="false" customHeight="false" outlineLevel="0" collapsed="false">
      <c r="E117" s="138" t="s">
        <v>790</v>
      </c>
      <c r="F117" s="138" t="s">
        <v>791</v>
      </c>
      <c r="G117" s="138"/>
    </row>
    <row r="118" customFormat="false" ht="12.75" hidden="false" customHeight="false" outlineLevel="0" collapsed="false">
      <c r="E118" s="138" t="s">
        <v>792</v>
      </c>
      <c r="F118" s="138" t="s">
        <v>793</v>
      </c>
      <c r="G118" s="138"/>
    </row>
    <row r="119" customFormat="false" ht="12.75" hidden="false" customHeight="false" outlineLevel="0" collapsed="false">
      <c r="E119" s="138" t="s">
        <v>794</v>
      </c>
      <c r="F119" s="138" t="s">
        <v>795</v>
      </c>
      <c r="G119" s="138"/>
    </row>
    <row r="120" customFormat="false" ht="12.75" hidden="false" customHeight="false" outlineLevel="0" collapsed="false">
      <c r="E120" s="138" t="s">
        <v>796</v>
      </c>
      <c r="F120" s="138" t="s">
        <v>797</v>
      </c>
      <c r="G120" s="138"/>
    </row>
    <row r="121" customFormat="false" ht="12.75" hidden="false" customHeight="false" outlineLevel="0" collapsed="false">
      <c r="E121" s="0"/>
      <c r="F121" s="0"/>
      <c r="G121" s="0"/>
    </row>
    <row r="122" customFormat="false" ht="12.75" hidden="false" customHeight="false" outlineLevel="0" collapsed="false">
      <c r="E122" s="0"/>
      <c r="F122" s="0"/>
      <c r="G122" s="0"/>
    </row>
    <row r="123" customFormat="false" ht="12.75" hidden="false" customHeight="false" outlineLevel="0" collapsed="false">
      <c r="E123" s="0"/>
      <c r="F123" s="0"/>
      <c r="G123" s="0"/>
    </row>
    <row r="124" customFormat="false" ht="12.75" hidden="false" customHeight="false" outlineLevel="0" collapsed="false">
      <c r="E124" s="0"/>
      <c r="F124" s="0"/>
      <c r="G124" s="0"/>
    </row>
    <row r="125" customFormat="false" ht="12.75" hidden="false" customHeight="false" outlineLevel="0" collapsed="false">
      <c r="E125" s="0"/>
      <c r="F125" s="0"/>
      <c r="G125" s="0"/>
    </row>
    <row r="126" customFormat="false" ht="12.75" hidden="false" customHeight="false" outlineLevel="0" collapsed="false">
      <c r="E126" s="0"/>
      <c r="F126" s="0"/>
      <c r="G126" s="0"/>
    </row>
    <row r="127" customFormat="false" ht="12.75" hidden="false" customHeight="false" outlineLevel="0" collapsed="false">
      <c r="E127" s="0"/>
      <c r="F127" s="0"/>
      <c r="G127" s="0"/>
    </row>
    <row r="128" customFormat="false" ht="12.75" hidden="false" customHeight="false" outlineLevel="0" collapsed="false">
      <c r="E128" s="0"/>
      <c r="F128" s="0"/>
      <c r="G128" s="0"/>
    </row>
    <row r="129" customFormat="false" ht="12.75" hidden="false" customHeight="false" outlineLevel="0" collapsed="false">
      <c r="E129" s="0"/>
      <c r="F129" s="0"/>
      <c r="G129" s="0"/>
    </row>
    <row r="130" customFormat="false" ht="12.75" hidden="false" customHeight="false" outlineLevel="0" collapsed="false">
      <c r="E130" s="0"/>
      <c r="F130" s="0"/>
      <c r="G130" s="0"/>
    </row>
    <row r="131" customFormat="false" ht="12.75" hidden="false" customHeight="false" outlineLevel="0" collapsed="false">
      <c r="E131" s="0"/>
      <c r="F131" s="0"/>
      <c r="G131" s="0"/>
    </row>
    <row r="132" customFormat="false" ht="12.75" hidden="false" customHeight="false" outlineLevel="0" collapsed="false">
      <c r="E132" s="0"/>
      <c r="F132" s="0"/>
      <c r="G132" s="0"/>
    </row>
    <row r="133" customFormat="false" ht="12.75" hidden="false" customHeight="false" outlineLevel="0" collapsed="false">
      <c r="E133" s="0"/>
      <c r="F133" s="0"/>
      <c r="G133" s="0"/>
    </row>
    <row r="134" customFormat="false" ht="12.75" hidden="false" customHeight="false" outlineLevel="0" collapsed="false">
      <c r="E134" s="0"/>
      <c r="F134" s="0"/>
      <c r="G134" s="0"/>
    </row>
    <row r="135" customFormat="false" ht="12.75" hidden="false" customHeight="false" outlineLevel="0" collapsed="false">
      <c r="E135" s="0"/>
      <c r="F135" s="0"/>
      <c r="G135" s="0"/>
    </row>
    <row r="136" customFormat="false" ht="12.75" hidden="false" customHeight="false" outlineLevel="0" collapsed="false">
      <c r="E136" s="0"/>
      <c r="F136" s="0"/>
      <c r="G136" s="0"/>
    </row>
    <row r="137" customFormat="false" ht="12.75" hidden="false" customHeight="false" outlineLevel="0" collapsed="false">
      <c r="E137" s="0"/>
      <c r="F137" s="0"/>
      <c r="G137" s="0"/>
    </row>
    <row r="138" customFormat="false" ht="12.75" hidden="false" customHeight="false" outlineLevel="0" collapsed="false">
      <c r="E138" s="0"/>
      <c r="F138" s="0"/>
      <c r="G138" s="0"/>
    </row>
    <row r="139" customFormat="false" ht="12.75" hidden="false" customHeight="false" outlineLevel="0" collapsed="false">
      <c r="E139" s="0"/>
      <c r="F139" s="0"/>
      <c r="G139" s="0"/>
    </row>
    <row r="140" customFormat="false" ht="12.75" hidden="false" customHeight="false" outlineLevel="0" collapsed="false">
      <c r="E140" s="0"/>
      <c r="F140" s="0"/>
      <c r="G140" s="0"/>
    </row>
    <row r="141" customFormat="false" ht="12.75" hidden="false" customHeight="false" outlineLevel="0" collapsed="false">
      <c r="E141" s="0"/>
      <c r="F141" s="0"/>
      <c r="G141" s="0"/>
    </row>
    <row r="142" customFormat="false" ht="12.75" hidden="false" customHeight="false" outlineLevel="0" collapsed="false">
      <c r="E142" s="0"/>
      <c r="F142" s="0"/>
      <c r="G142" s="0"/>
    </row>
    <row r="143" customFormat="false" ht="12.75" hidden="false" customHeight="false" outlineLevel="0" collapsed="false">
      <c r="E143" s="0"/>
      <c r="F143" s="0"/>
      <c r="G143" s="0"/>
    </row>
    <row r="144" customFormat="false" ht="12.75" hidden="false" customHeight="false" outlineLevel="0" collapsed="false">
      <c r="E144" s="0"/>
      <c r="F144" s="0"/>
      <c r="G144" s="0"/>
    </row>
    <row r="145" customFormat="false" ht="12.75" hidden="false" customHeight="false" outlineLevel="0" collapsed="false">
      <c r="E145" s="0"/>
      <c r="F145" s="0"/>
      <c r="G145" s="0"/>
    </row>
    <row r="146" customFormat="false" ht="12.75" hidden="false" customHeight="false" outlineLevel="0" collapsed="false">
      <c r="E146" s="0"/>
      <c r="F146" s="0"/>
      <c r="G146" s="0"/>
    </row>
    <row r="147" customFormat="false" ht="12.75" hidden="false" customHeight="false" outlineLevel="0" collapsed="false">
      <c r="E147" s="0"/>
      <c r="F147" s="0"/>
      <c r="G147" s="0"/>
    </row>
    <row r="148" customFormat="false" ht="12.75" hidden="false" customHeight="false" outlineLevel="0" collapsed="false">
      <c r="E148" s="0"/>
      <c r="F148" s="0"/>
      <c r="G148" s="0"/>
    </row>
    <row r="149" customFormat="false" ht="12.75" hidden="false" customHeight="false" outlineLevel="0" collapsed="false">
      <c r="E149" s="0"/>
      <c r="F149" s="0"/>
      <c r="G149" s="0"/>
    </row>
    <row r="150" customFormat="false" ht="12.75" hidden="false" customHeight="false" outlineLevel="0" collapsed="false">
      <c r="E150" s="0"/>
      <c r="F150" s="0"/>
      <c r="G150" s="0"/>
    </row>
    <row r="151" customFormat="false" ht="12.75" hidden="false" customHeight="false" outlineLevel="0" collapsed="false">
      <c r="E151" s="0"/>
      <c r="F151" s="0"/>
      <c r="G151" s="0"/>
    </row>
    <row r="152" customFormat="false" ht="12.75" hidden="false" customHeight="false" outlineLevel="0" collapsed="false">
      <c r="E152" s="0"/>
      <c r="F152" s="0"/>
      <c r="G152" s="0"/>
    </row>
    <row r="153" customFormat="false" ht="12.75" hidden="false" customHeight="false" outlineLevel="0" collapsed="false">
      <c r="E153" s="0"/>
      <c r="F153" s="0"/>
      <c r="G153" s="0"/>
    </row>
    <row r="154" customFormat="false" ht="12.75" hidden="false" customHeight="false" outlineLevel="0" collapsed="false">
      <c r="E154" s="0"/>
      <c r="F154" s="0"/>
      <c r="G154" s="0"/>
    </row>
    <row r="155" customFormat="false" ht="12.75" hidden="false" customHeight="false" outlineLevel="0" collapsed="false">
      <c r="E155" s="0"/>
      <c r="F155" s="0"/>
      <c r="G155" s="0"/>
    </row>
    <row r="156" customFormat="false" ht="12.75" hidden="false" customHeight="false" outlineLevel="0" collapsed="false">
      <c r="E156" s="0"/>
      <c r="F156" s="0"/>
      <c r="G156" s="0"/>
    </row>
    <row r="157" customFormat="false" ht="12.75" hidden="false" customHeight="false" outlineLevel="0" collapsed="false">
      <c r="E157" s="0"/>
      <c r="F157" s="0"/>
      <c r="G157" s="0"/>
    </row>
    <row r="158" customFormat="false" ht="12.75" hidden="false" customHeight="false" outlineLevel="0" collapsed="false">
      <c r="E158" s="0"/>
      <c r="F158" s="0"/>
      <c r="G158" s="0"/>
    </row>
    <row r="159" customFormat="false" ht="12.75" hidden="false" customHeight="false" outlineLevel="0" collapsed="false">
      <c r="E159" s="0"/>
      <c r="F159" s="0"/>
      <c r="G159" s="0"/>
    </row>
    <row r="160" customFormat="false" ht="12.75" hidden="false" customHeight="false" outlineLevel="0" collapsed="false">
      <c r="E160" s="0"/>
      <c r="F160" s="0"/>
      <c r="G160" s="0"/>
    </row>
    <row r="161" customFormat="false" ht="12.75" hidden="false" customHeight="false" outlineLevel="0" collapsed="false">
      <c r="E161" s="0"/>
      <c r="F161" s="0"/>
      <c r="G161" s="0"/>
    </row>
    <row r="162" customFormat="false" ht="12.75" hidden="false" customHeight="false" outlineLevel="0" collapsed="false">
      <c r="E162" s="0"/>
      <c r="F162" s="0"/>
      <c r="G162" s="0"/>
    </row>
    <row r="163" customFormat="false" ht="12.75" hidden="false" customHeight="false" outlineLevel="0" collapsed="false">
      <c r="E163" s="0"/>
      <c r="F163" s="0"/>
      <c r="G163" s="0"/>
    </row>
    <row r="164" customFormat="false" ht="12.75" hidden="false" customHeight="false" outlineLevel="0" collapsed="false">
      <c r="E164" s="0"/>
      <c r="F164" s="0"/>
      <c r="G164" s="0"/>
    </row>
    <row r="165" customFormat="false" ht="12.75" hidden="false" customHeight="false" outlineLevel="0" collapsed="false">
      <c r="E165" s="0"/>
      <c r="F165" s="0"/>
      <c r="G165" s="0"/>
    </row>
    <row r="166" customFormat="false" ht="12.75" hidden="false" customHeight="false" outlineLevel="0" collapsed="false">
      <c r="E166" s="0"/>
      <c r="F166" s="0"/>
      <c r="G166" s="0"/>
    </row>
    <row r="167" customFormat="false" ht="12.75" hidden="false" customHeight="false" outlineLevel="0" collapsed="false">
      <c r="E167" s="0"/>
      <c r="F167" s="0"/>
      <c r="G167" s="0"/>
    </row>
    <row r="168" customFormat="false" ht="12.75" hidden="false" customHeight="false" outlineLevel="0" collapsed="false">
      <c r="E168" s="0"/>
      <c r="F168" s="0"/>
      <c r="G168" s="0"/>
    </row>
    <row r="169" customFormat="false" ht="12.75" hidden="false" customHeight="false" outlineLevel="0" collapsed="false">
      <c r="E169" s="0"/>
      <c r="F169" s="0"/>
      <c r="G169" s="0"/>
    </row>
    <row r="170" customFormat="false" ht="12.75" hidden="false" customHeight="false" outlineLevel="0" collapsed="false">
      <c r="E170" s="0"/>
      <c r="F170" s="0"/>
      <c r="G170" s="0"/>
    </row>
    <row r="171" customFormat="false" ht="12.75" hidden="false" customHeight="false" outlineLevel="0" collapsed="false">
      <c r="E171" s="0"/>
      <c r="F171" s="0"/>
      <c r="G171" s="0"/>
    </row>
    <row r="172" customFormat="false" ht="12.75" hidden="false" customHeight="false" outlineLevel="0" collapsed="false">
      <c r="E172" s="0"/>
      <c r="F172" s="0"/>
      <c r="G172" s="0"/>
    </row>
    <row r="173" customFormat="false" ht="12.75" hidden="false" customHeight="false" outlineLevel="0" collapsed="false">
      <c r="E173" s="0"/>
      <c r="F173" s="0"/>
      <c r="G173" s="0"/>
    </row>
    <row r="174" customFormat="false" ht="12.75" hidden="false" customHeight="false" outlineLevel="0" collapsed="false">
      <c r="E174" s="0"/>
      <c r="F174" s="0"/>
      <c r="G174" s="0"/>
    </row>
    <row r="175" customFormat="false" ht="12.75" hidden="false" customHeight="false" outlineLevel="0" collapsed="false">
      <c r="E175" s="0"/>
      <c r="F175" s="0"/>
      <c r="G175" s="0"/>
    </row>
    <row r="176" customFormat="false" ht="12.75" hidden="false" customHeight="false" outlineLevel="0" collapsed="false">
      <c r="E176" s="0"/>
      <c r="F176" s="0"/>
      <c r="G176" s="0"/>
    </row>
    <row r="177" customFormat="false" ht="12.75" hidden="false" customHeight="false" outlineLevel="0" collapsed="false">
      <c r="E177" s="0"/>
      <c r="F177" s="0"/>
      <c r="G177" s="0"/>
    </row>
    <row r="178" customFormat="false" ht="12.75" hidden="false" customHeight="false" outlineLevel="0" collapsed="false">
      <c r="E178" s="0"/>
      <c r="F178" s="0"/>
      <c r="G178" s="0"/>
    </row>
    <row r="179" customFormat="false" ht="12.75" hidden="false" customHeight="false" outlineLevel="0" collapsed="false">
      <c r="E179" s="0"/>
      <c r="F179" s="0"/>
      <c r="G179" s="0"/>
    </row>
    <row r="180" customFormat="false" ht="12.75" hidden="false" customHeight="false" outlineLevel="0" collapsed="false">
      <c r="E180" s="0"/>
      <c r="F180" s="0"/>
      <c r="G180" s="0"/>
    </row>
    <row r="181" customFormat="false" ht="12.75" hidden="false" customHeight="false" outlineLevel="0" collapsed="false">
      <c r="E181" s="0"/>
      <c r="F181" s="0"/>
      <c r="G181" s="0"/>
    </row>
    <row r="182" customFormat="false" ht="12.75" hidden="false" customHeight="false" outlineLevel="0" collapsed="false">
      <c r="E182" s="0"/>
      <c r="F182" s="0"/>
      <c r="G182" s="0"/>
    </row>
    <row r="183" customFormat="false" ht="12.75" hidden="false" customHeight="false" outlineLevel="0" collapsed="false">
      <c r="E183" s="0"/>
      <c r="F183" s="0"/>
      <c r="G183" s="0"/>
    </row>
    <row r="184" customFormat="false" ht="12.75" hidden="false" customHeight="false" outlineLevel="0" collapsed="false">
      <c r="E184" s="0"/>
      <c r="F184" s="0"/>
      <c r="G184" s="0"/>
    </row>
    <row r="185" customFormat="false" ht="12.75" hidden="false" customHeight="false" outlineLevel="0" collapsed="false">
      <c r="E185" s="0"/>
      <c r="F185" s="0"/>
      <c r="G185" s="0"/>
    </row>
    <row r="186" customFormat="false" ht="12.75" hidden="false" customHeight="false" outlineLevel="0" collapsed="false">
      <c r="E186" s="0"/>
      <c r="F186" s="0"/>
      <c r="G186" s="0"/>
    </row>
    <row r="187" customFormat="false" ht="12.75" hidden="false" customHeight="false" outlineLevel="0" collapsed="false">
      <c r="E187" s="0"/>
      <c r="F187" s="0"/>
      <c r="G187" s="0"/>
    </row>
    <row r="188" customFormat="false" ht="12.75" hidden="false" customHeight="false" outlineLevel="0" collapsed="false">
      <c r="E188" s="0"/>
      <c r="F188" s="0"/>
      <c r="G188" s="0"/>
    </row>
    <row r="189" customFormat="false" ht="12.75" hidden="false" customHeight="false" outlineLevel="0" collapsed="false">
      <c r="E189" s="0"/>
      <c r="F189" s="0"/>
      <c r="G189" s="0"/>
    </row>
    <row r="190" customFormat="false" ht="12.75" hidden="false" customHeight="false" outlineLevel="0" collapsed="false">
      <c r="E190" s="0"/>
      <c r="F190" s="0"/>
      <c r="G190" s="0"/>
    </row>
    <row r="191" customFormat="false" ht="12.75" hidden="false" customHeight="false" outlineLevel="0" collapsed="false">
      <c r="E191" s="0"/>
      <c r="F191" s="0"/>
      <c r="G191" s="0"/>
    </row>
    <row r="192" customFormat="false" ht="12.75" hidden="false" customHeight="false" outlineLevel="0" collapsed="false">
      <c r="E192" s="0"/>
      <c r="F192" s="0"/>
      <c r="G192" s="0"/>
    </row>
    <row r="193" customFormat="false" ht="12.75" hidden="false" customHeight="false" outlineLevel="0" collapsed="false">
      <c r="E193" s="0"/>
      <c r="F193" s="0"/>
      <c r="G193" s="0"/>
    </row>
    <row r="194" customFormat="false" ht="12.75" hidden="false" customHeight="false" outlineLevel="0" collapsed="false">
      <c r="E194" s="0"/>
      <c r="F194" s="0"/>
      <c r="G194" s="0"/>
    </row>
    <row r="195" customFormat="false" ht="12.75" hidden="false" customHeight="false" outlineLevel="0" collapsed="false">
      <c r="E195" s="0"/>
      <c r="F195" s="0"/>
      <c r="G195" s="0"/>
    </row>
    <row r="196" customFormat="false" ht="12.75" hidden="false" customHeight="false" outlineLevel="0" collapsed="false">
      <c r="E196" s="0"/>
      <c r="F196" s="0"/>
      <c r="G196" s="0"/>
    </row>
    <row r="197" customFormat="false" ht="12.75" hidden="false" customHeight="false" outlineLevel="0" collapsed="false">
      <c r="E197" s="0"/>
      <c r="F197" s="0"/>
      <c r="G197" s="0"/>
    </row>
    <row r="198" customFormat="false" ht="12.75" hidden="false" customHeight="false" outlineLevel="0" collapsed="false">
      <c r="E198" s="0"/>
      <c r="F198" s="0"/>
      <c r="G198" s="0"/>
    </row>
    <row r="199" customFormat="false" ht="12.75" hidden="false" customHeight="false" outlineLevel="0" collapsed="false">
      <c r="E199" s="0"/>
      <c r="F199" s="0"/>
      <c r="G199" s="0"/>
    </row>
    <row r="200" customFormat="false" ht="12.75" hidden="false" customHeight="false" outlineLevel="0" collapsed="false">
      <c r="E200" s="0"/>
      <c r="F200" s="0"/>
      <c r="G200" s="0"/>
    </row>
    <row r="201" customFormat="false" ht="12.75" hidden="false" customHeight="false" outlineLevel="0" collapsed="false">
      <c r="E201" s="0"/>
      <c r="F201" s="0"/>
      <c r="G201" s="0"/>
    </row>
    <row r="202" customFormat="false" ht="12.75" hidden="false" customHeight="false" outlineLevel="0" collapsed="false">
      <c r="E202" s="0"/>
      <c r="F202" s="0"/>
      <c r="G202" s="0"/>
    </row>
    <row r="203" customFormat="false" ht="12.75" hidden="false" customHeight="false" outlineLevel="0" collapsed="false">
      <c r="E203" s="0"/>
      <c r="F203" s="0"/>
      <c r="G203" s="0"/>
    </row>
    <row r="204" customFormat="false" ht="12.75" hidden="false" customHeight="false" outlineLevel="0" collapsed="false">
      <c r="E204" s="0"/>
      <c r="F204" s="0"/>
      <c r="G204" s="0"/>
    </row>
    <row r="205" customFormat="false" ht="12.75" hidden="false" customHeight="false" outlineLevel="0" collapsed="false">
      <c r="E205" s="0"/>
      <c r="F205" s="0"/>
      <c r="G205" s="0"/>
    </row>
    <row r="206" customFormat="false" ht="12.75" hidden="false" customHeight="false" outlineLevel="0" collapsed="false">
      <c r="E206" s="0"/>
      <c r="F206" s="0"/>
      <c r="G206" s="0"/>
    </row>
    <row r="207" customFormat="false" ht="12.75" hidden="false" customHeight="false" outlineLevel="0" collapsed="false">
      <c r="E207" s="0"/>
      <c r="F207" s="0"/>
      <c r="G207" s="0"/>
    </row>
    <row r="208" customFormat="false" ht="12.75" hidden="false" customHeight="false" outlineLevel="0" collapsed="false">
      <c r="E208" s="0"/>
      <c r="F208" s="0"/>
      <c r="G208" s="0"/>
    </row>
    <row r="209" customFormat="false" ht="12.75" hidden="false" customHeight="false" outlineLevel="0" collapsed="false">
      <c r="E209" s="0"/>
      <c r="F209" s="0"/>
      <c r="G209" s="0"/>
    </row>
    <row r="210" customFormat="false" ht="12.75" hidden="false" customHeight="false" outlineLevel="0" collapsed="false">
      <c r="E210" s="0"/>
      <c r="F210" s="0"/>
      <c r="G210" s="0"/>
    </row>
    <row r="211" customFormat="false" ht="12.75" hidden="false" customHeight="false" outlineLevel="0" collapsed="false">
      <c r="E211" s="0"/>
      <c r="F211" s="0"/>
      <c r="G211" s="0"/>
    </row>
    <row r="212" customFormat="false" ht="12.75" hidden="false" customHeight="false" outlineLevel="0" collapsed="false">
      <c r="E212" s="0"/>
      <c r="F212" s="0"/>
      <c r="G212" s="0"/>
    </row>
    <row r="213" customFormat="false" ht="12.75" hidden="false" customHeight="false" outlineLevel="0" collapsed="false">
      <c r="E213" s="0"/>
      <c r="F213" s="0"/>
      <c r="G213" s="0"/>
    </row>
    <row r="214" customFormat="false" ht="12.75" hidden="false" customHeight="false" outlineLevel="0" collapsed="false">
      <c r="E214" s="0"/>
      <c r="F214" s="0"/>
      <c r="G214" s="0"/>
    </row>
    <row r="215" customFormat="false" ht="12.75" hidden="false" customHeight="false" outlineLevel="0" collapsed="false">
      <c r="E215" s="0"/>
      <c r="F215" s="0"/>
      <c r="G215" s="0"/>
    </row>
    <row r="216" customFormat="false" ht="12.75" hidden="false" customHeight="false" outlineLevel="0" collapsed="false">
      <c r="E216" s="0"/>
      <c r="F216" s="0"/>
      <c r="G216" s="0"/>
    </row>
    <row r="217" customFormat="false" ht="12.75" hidden="false" customHeight="false" outlineLevel="0" collapsed="false">
      <c r="E217" s="0"/>
      <c r="F217" s="0"/>
      <c r="G217" s="0"/>
    </row>
    <row r="218" customFormat="false" ht="12.75" hidden="false" customHeight="false" outlineLevel="0" collapsed="false">
      <c r="E218" s="0"/>
      <c r="F218" s="0"/>
      <c r="G218" s="0"/>
    </row>
    <row r="219" customFormat="false" ht="12.75" hidden="false" customHeight="false" outlineLevel="0" collapsed="false">
      <c r="E219" s="0"/>
      <c r="F219" s="0"/>
      <c r="G219" s="0"/>
    </row>
    <row r="220" customFormat="false" ht="12.75" hidden="false" customHeight="false" outlineLevel="0" collapsed="false">
      <c r="E220" s="0"/>
      <c r="F220" s="0"/>
      <c r="G220" s="0"/>
    </row>
    <row r="221" customFormat="false" ht="12.75" hidden="false" customHeight="false" outlineLevel="0" collapsed="false">
      <c r="E221" s="0"/>
      <c r="F221" s="0"/>
      <c r="G221" s="0"/>
    </row>
    <row r="222" customFormat="false" ht="12.75" hidden="false" customHeight="false" outlineLevel="0" collapsed="false">
      <c r="E222" s="0"/>
      <c r="F222" s="0"/>
      <c r="G222" s="0"/>
    </row>
    <row r="223" customFormat="false" ht="12.75" hidden="false" customHeight="false" outlineLevel="0" collapsed="false">
      <c r="E223" s="0"/>
      <c r="F223" s="0"/>
      <c r="G223" s="0"/>
    </row>
    <row r="224" customFormat="false" ht="12.75" hidden="false" customHeight="false" outlineLevel="0" collapsed="false">
      <c r="E224" s="0"/>
      <c r="F224" s="0"/>
      <c r="G224" s="0"/>
    </row>
    <row r="225" customFormat="false" ht="12.75" hidden="false" customHeight="false" outlineLevel="0" collapsed="false">
      <c r="E225" s="0"/>
      <c r="F225" s="0"/>
      <c r="G225" s="0"/>
    </row>
    <row r="226" customFormat="false" ht="12.75" hidden="false" customHeight="false" outlineLevel="0" collapsed="false">
      <c r="E226" s="0"/>
      <c r="F226" s="0"/>
      <c r="G226" s="0"/>
    </row>
    <row r="227" customFormat="false" ht="12.75" hidden="false" customHeight="false" outlineLevel="0" collapsed="false">
      <c r="E227" s="0"/>
      <c r="F227" s="0"/>
      <c r="G227" s="0"/>
    </row>
    <row r="228" customFormat="false" ht="12.75" hidden="false" customHeight="false" outlineLevel="0" collapsed="false">
      <c r="E228" s="0"/>
      <c r="F228" s="0"/>
      <c r="G228" s="0"/>
    </row>
    <row r="229" customFormat="false" ht="12.75" hidden="false" customHeight="false" outlineLevel="0" collapsed="false">
      <c r="E229" s="0"/>
      <c r="F229" s="0"/>
      <c r="G229" s="0"/>
    </row>
    <row r="230" customFormat="false" ht="12.75" hidden="false" customHeight="false" outlineLevel="0" collapsed="false">
      <c r="E230" s="0"/>
      <c r="F230" s="0"/>
      <c r="G230" s="0"/>
    </row>
    <row r="231" customFormat="false" ht="12.75" hidden="false" customHeight="false" outlineLevel="0" collapsed="false">
      <c r="E231" s="0"/>
      <c r="F231" s="0"/>
      <c r="G231" s="0"/>
    </row>
    <row r="232" customFormat="false" ht="12.75" hidden="false" customHeight="false" outlineLevel="0" collapsed="false">
      <c r="E232" s="0"/>
      <c r="F232" s="0"/>
      <c r="G232" s="0"/>
    </row>
    <row r="233" customFormat="false" ht="12.75" hidden="false" customHeight="false" outlineLevel="0" collapsed="false">
      <c r="E233" s="0"/>
      <c r="F233" s="0"/>
      <c r="G233" s="0"/>
    </row>
    <row r="234" customFormat="false" ht="12.75" hidden="false" customHeight="false" outlineLevel="0" collapsed="false">
      <c r="E234" s="0"/>
      <c r="F234" s="0"/>
      <c r="G234" s="0"/>
    </row>
    <row r="235" customFormat="false" ht="12.75" hidden="false" customHeight="false" outlineLevel="0" collapsed="false">
      <c r="E235" s="0"/>
      <c r="F235" s="0"/>
      <c r="G235" s="0"/>
    </row>
    <row r="236" customFormat="false" ht="12.75" hidden="false" customHeight="false" outlineLevel="0" collapsed="false">
      <c r="E236" s="0"/>
      <c r="F236" s="0"/>
      <c r="G236" s="0"/>
    </row>
    <row r="237" customFormat="false" ht="12.75" hidden="false" customHeight="false" outlineLevel="0" collapsed="false">
      <c r="E237" s="0"/>
      <c r="F237" s="0"/>
      <c r="G237" s="0"/>
    </row>
    <row r="238" customFormat="false" ht="12.75" hidden="false" customHeight="false" outlineLevel="0" collapsed="false">
      <c r="E238" s="0"/>
      <c r="F238" s="0"/>
      <c r="G238" s="0"/>
    </row>
    <row r="239" customFormat="false" ht="12.75" hidden="false" customHeight="false" outlineLevel="0" collapsed="false">
      <c r="E239" s="0"/>
      <c r="F239" s="0"/>
      <c r="G239" s="0"/>
    </row>
    <row r="240" customFormat="false" ht="12.75" hidden="false" customHeight="false" outlineLevel="0" collapsed="false">
      <c r="E240" s="0"/>
      <c r="F240" s="0"/>
      <c r="G240" s="0"/>
    </row>
    <row r="241" customFormat="false" ht="12.75" hidden="false" customHeight="false" outlineLevel="0" collapsed="false">
      <c r="E241" s="0"/>
      <c r="F241" s="0"/>
      <c r="G241" s="0"/>
    </row>
    <row r="242" customFormat="false" ht="12.75" hidden="false" customHeight="false" outlineLevel="0" collapsed="false">
      <c r="E242" s="0"/>
      <c r="F242" s="0"/>
      <c r="G242" s="0"/>
    </row>
    <row r="243" customFormat="false" ht="12.75" hidden="false" customHeight="false" outlineLevel="0" collapsed="false">
      <c r="E243" s="0"/>
      <c r="F243" s="0"/>
      <c r="G243" s="0"/>
    </row>
    <row r="244" customFormat="false" ht="12.75" hidden="false" customHeight="false" outlineLevel="0" collapsed="false">
      <c r="E244" s="0"/>
      <c r="F244" s="0"/>
      <c r="G244" s="0"/>
    </row>
    <row r="245" customFormat="false" ht="12.75" hidden="false" customHeight="false" outlineLevel="0" collapsed="false">
      <c r="E245" s="0"/>
      <c r="F245" s="0"/>
      <c r="G245" s="0"/>
    </row>
    <row r="246" customFormat="false" ht="12.75" hidden="false" customHeight="false" outlineLevel="0" collapsed="false">
      <c r="E246" s="0"/>
      <c r="F246" s="0"/>
      <c r="G246" s="0"/>
    </row>
    <row r="247" customFormat="false" ht="12.75" hidden="false" customHeight="false" outlineLevel="0" collapsed="false">
      <c r="E247" s="0"/>
      <c r="F247" s="0"/>
      <c r="G247" s="0"/>
    </row>
    <row r="248" customFormat="false" ht="12.75" hidden="false" customHeight="false" outlineLevel="0" collapsed="false">
      <c r="E248" s="0"/>
      <c r="F248" s="0"/>
      <c r="G248" s="0"/>
    </row>
    <row r="249" customFormat="false" ht="12.75" hidden="false" customHeight="false" outlineLevel="0" collapsed="false">
      <c r="E249" s="0"/>
      <c r="F249" s="0"/>
      <c r="G249" s="0"/>
    </row>
    <row r="250" customFormat="false" ht="12.75" hidden="false" customHeight="false" outlineLevel="0" collapsed="false">
      <c r="E250" s="0"/>
      <c r="F250" s="0"/>
      <c r="G250" s="0"/>
    </row>
    <row r="251" customFormat="false" ht="12.75" hidden="false" customHeight="false" outlineLevel="0" collapsed="false">
      <c r="E251" s="0"/>
      <c r="F251" s="0"/>
      <c r="G251" s="0"/>
    </row>
    <row r="252" customFormat="false" ht="12.75" hidden="false" customHeight="false" outlineLevel="0" collapsed="false">
      <c r="E252" s="0"/>
      <c r="F252" s="0"/>
      <c r="G252" s="0"/>
    </row>
    <row r="253" customFormat="false" ht="12.75" hidden="false" customHeight="false" outlineLevel="0" collapsed="false">
      <c r="E253" s="0"/>
      <c r="F253" s="0"/>
      <c r="G253" s="0"/>
    </row>
    <row r="254" customFormat="false" ht="12.75" hidden="false" customHeight="false" outlineLevel="0" collapsed="false">
      <c r="E254" s="0"/>
      <c r="F254" s="0"/>
      <c r="G254" s="0"/>
    </row>
    <row r="255" customFormat="false" ht="12.75" hidden="false" customHeight="false" outlineLevel="0" collapsed="false">
      <c r="E255" s="0"/>
      <c r="F255" s="0"/>
      <c r="G255" s="0"/>
    </row>
    <row r="256" customFormat="false" ht="12.75" hidden="false" customHeight="false" outlineLevel="0" collapsed="false">
      <c r="E256" s="0"/>
      <c r="F256" s="0"/>
      <c r="G256" s="0"/>
    </row>
    <row r="257" customFormat="false" ht="12.75" hidden="false" customHeight="false" outlineLevel="0" collapsed="false">
      <c r="E257" s="0"/>
      <c r="F257" s="0"/>
      <c r="G257" s="0"/>
    </row>
    <row r="258" customFormat="false" ht="12.75" hidden="false" customHeight="false" outlineLevel="0" collapsed="false">
      <c r="E258" s="0"/>
      <c r="F258" s="0"/>
      <c r="G258" s="0"/>
    </row>
    <row r="259" customFormat="false" ht="12.75" hidden="false" customHeight="false" outlineLevel="0" collapsed="false">
      <c r="E259" s="0"/>
      <c r="F259" s="0"/>
      <c r="G259" s="0"/>
    </row>
    <row r="260" customFormat="false" ht="12.75" hidden="false" customHeight="false" outlineLevel="0" collapsed="false">
      <c r="E260" s="0"/>
      <c r="F260" s="0"/>
      <c r="G260" s="0"/>
    </row>
    <row r="261" customFormat="false" ht="12.75" hidden="false" customHeight="false" outlineLevel="0" collapsed="false">
      <c r="E261" s="0"/>
      <c r="F261" s="0"/>
      <c r="G261" s="0"/>
    </row>
    <row r="262" customFormat="false" ht="12.75" hidden="false" customHeight="false" outlineLevel="0" collapsed="false">
      <c r="E262" s="0"/>
      <c r="F262" s="0"/>
      <c r="G262" s="0"/>
    </row>
    <row r="263" customFormat="false" ht="12.75" hidden="false" customHeight="false" outlineLevel="0" collapsed="false">
      <c r="E263" s="0"/>
      <c r="F263" s="0"/>
      <c r="G263" s="0"/>
    </row>
    <row r="264" customFormat="false" ht="12.75" hidden="false" customHeight="false" outlineLevel="0" collapsed="false">
      <c r="E264" s="0"/>
      <c r="F264" s="0"/>
      <c r="G264" s="0"/>
    </row>
    <row r="265" customFormat="false" ht="12.75" hidden="false" customHeight="false" outlineLevel="0" collapsed="false">
      <c r="E265" s="0"/>
      <c r="F265" s="0"/>
      <c r="G265" s="0"/>
    </row>
    <row r="266" customFormat="false" ht="12.75" hidden="false" customHeight="false" outlineLevel="0" collapsed="false">
      <c r="E266" s="0"/>
      <c r="F266" s="0"/>
      <c r="G266" s="0"/>
    </row>
    <row r="267" customFormat="false" ht="12.75" hidden="false" customHeight="false" outlineLevel="0" collapsed="false">
      <c r="E267" s="0"/>
      <c r="F267" s="0"/>
      <c r="G267" s="0"/>
    </row>
    <row r="268" customFormat="false" ht="12.75" hidden="false" customHeight="false" outlineLevel="0" collapsed="false">
      <c r="E268" s="0"/>
      <c r="F268" s="0"/>
      <c r="G268" s="0"/>
    </row>
    <row r="269" customFormat="false" ht="12.75" hidden="false" customHeight="false" outlineLevel="0" collapsed="false">
      <c r="E269" s="143"/>
      <c r="F269" s="143"/>
      <c r="G269" s="143"/>
    </row>
    <row r="270" customFormat="false" ht="12.75" hidden="false" customHeight="false" outlineLevel="0" collapsed="false">
      <c r="E270" s="143"/>
      <c r="F270" s="143"/>
      <c r="G270" s="143"/>
    </row>
    <row r="271" customFormat="false" ht="12.75" hidden="false" customHeight="false" outlineLevel="0" collapsed="false">
      <c r="E271" s="143"/>
      <c r="F271" s="143"/>
      <c r="G271" s="143"/>
    </row>
    <row r="272" customFormat="false" ht="12.75" hidden="false" customHeight="false" outlineLevel="0" collapsed="false">
      <c r="E272" s="143"/>
      <c r="F272" s="143"/>
      <c r="G272" s="143"/>
    </row>
    <row r="273" customFormat="false" ht="12.75" hidden="false" customHeight="false" outlineLevel="0" collapsed="false">
      <c r="E273" s="143"/>
      <c r="F273" s="143"/>
      <c r="G273" s="143"/>
    </row>
    <row r="274" customFormat="false" ht="12.75" hidden="false" customHeight="false" outlineLevel="0" collapsed="false">
      <c r="E274" s="143"/>
      <c r="F274" s="143"/>
      <c r="G274" s="143"/>
    </row>
    <row r="275" customFormat="false" ht="12.75" hidden="false" customHeight="false" outlineLevel="0" collapsed="false">
      <c r="E275" s="143"/>
      <c r="F275" s="143"/>
      <c r="G275" s="143"/>
    </row>
    <row r="276" customFormat="false" ht="12.75" hidden="false" customHeight="false" outlineLevel="0" collapsed="false">
      <c r="E276" s="143"/>
      <c r="F276" s="143"/>
      <c r="G276" s="143"/>
    </row>
    <row r="277" customFormat="false" ht="12.75" hidden="false" customHeight="false" outlineLevel="0" collapsed="false">
      <c r="E277" s="143"/>
      <c r="F277" s="143"/>
      <c r="G277" s="143"/>
    </row>
    <row r="278" customFormat="false" ht="12.75" hidden="false" customHeight="false" outlineLevel="0" collapsed="false">
      <c r="E278" s="143"/>
      <c r="F278" s="143"/>
      <c r="G278" s="143"/>
    </row>
    <row r="279" customFormat="false" ht="12.75" hidden="false" customHeight="false" outlineLevel="0" collapsed="false">
      <c r="E279" s="143"/>
      <c r="F279" s="143"/>
      <c r="G279" s="143"/>
    </row>
    <row r="280" customFormat="false" ht="12.75" hidden="false" customHeight="false" outlineLevel="0" collapsed="false">
      <c r="E280" s="143"/>
      <c r="F280" s="143"/>
      <c r="G280" s="143"/>
    </row>
    <row r="281" customFormat="false" ht="12.75" hidden="false" customHeight="false" outlineLevel="0" collapsed="false">
      <c r="E281" s="143"/>
      <c r="F281" s="143"/>
      <c r="G281" s="143"/>
    </row>
    <row r="282" customFormat="false" ht="12.75" hidden="false" customHeight="false" outlineLevel="0" collapsed="false">
      <c r="E282" s="143"/>
      <c r="F282" s="143"/>
      <c r="G282" s="143"/>
    </row>
    <row r="283" customFormat="false" ht="12.75" hidden="false" customHeight="false" outlineLevel="0" collapsed="false">
      <c r="E283" s="143"/>
      <c r="F283" s="143"/>
      <c r="G283" s="143"/>
    </row>
    <row r="284" customFormat="false" ht="12.75" hidden="false" customHeight="false" outlineLevel="0" collapsed="false">
      <c r="E284" s="143"/>
      <c r="F284" s="143"/>
      <c r="G284" s="143"/>
    </row>
    <row r="285" customFormat="false" ht="12.75" hidden="false" customHeight="false" outlineLevel="0" collapsed="false">
      <c r="E285" s="143"/>
      <c r="F285" s="143"/>
      <c r="G285" s="143"/>
    </row>
    <row r="286" customFormat="false" ht="12.75" hidden="false" customHeight="false" outlineLevel="0" collapsed="false">
      <c r="E286" s="143"/>
      <c r="F286" s="143"/>
      <c r="G286" s="143"/>
    </row>
    <row r="287" customFormat="false" ht="12.75" hidden="false" customHeight="false" outlineLevel="0" collapsed="false">
      <c r="E287" s="143"/>
      <c r="F287" s="143"/>
      <c r="G287" s="143"/>
    </row>
    <row r="288" customFormat="false" ht="12.75" hidden="false" customHeight="false" outlineLevel="0" collapsed="false">
      <c r="E288" s="143"/>
      <c r="F288" s="143"/>
      <c r="G288" s="143"/>
    </row>
    <row r="289" customFormat="false" ht="12.75" hidden="false" customHeight="false" outlineLevel="0" collapsed="false">
      <c r="E289" s="143"/>
      <c r="F289" s="143"/>
      <c r="G289" s="143"/>
    </row>
    <row r="290" customFormat="false" ht="12.75" hidden="false" customHeight="false" outlineLevel="0" collapsed="false">
      <c r="E290" s="143"/>
      <c r="F290" s="143"/>
      <c r="G290" s="143"/>
    </row>
    <row r="291" customFormat="false" ht="12.75" hidden="false" customHeight="false" outlineLevel="0" collapsed="false">
      <c r="E291" s="143"/>
      <c r="F291" s="143"/>
      <c r="G291" s="143"/>
    </row>
    <row r="292" customFormat="false" ht="12.75" hidden="false" customHeight="false" outlineLevel="0" collapsed="false">
      <c r="E292" s="143"/>
      <c r="F292" s="143"/>
      <c r="G292" s="143"/>
    </row>
    <row r="293" customFormat="false" ht="12.75" hidden="false" customHeight="false" outlineLevel="0" collapsed="false">
      <c r="E293" s="143"/>
      <c r="F293" s="143"/>
      <c r="G293" s="143"/>
    </row>
    <row r="294" customFormat="false" ht="12.75" hidden="false" customHeight="false" outlineLevel="0" collapsed="false">
      <c r="E294" s="143"/>
      <c r="F294" s="143"/>
      <c r="G294" s="143"/>
    </row>
    <row r="295" customFormat="false" ht="12.75" hidden="false" customHeight="false" outlineLevel="0" collapsed="false">
      <c r="E295" s="143"/>
      <c r="F295" s="143"/>
      <c r="G295" s="143"/>
    </row>
    <row r="296" customFormat="false" ht="12.75" hidden="false" customHeight="false" outlineLevel="0" collapsed="false">
      <c r="E296" s="143"/>
      <c r="F296" s="143"/>
      <c r="G296" s="143"/>
    </row>
    <row r="297" customFormat="false" ht="12.75" hidden="false" customHeight="false" outlineLevel="0" collapsed="false">
      <c r="E297" s="143"/>
      <c r="F297" s="143"/>
      <c r="G297" s="143"/>
    </row>
    <row r="298" customFormat="false" ht="12.75" hidden="false" customHeight="false" outlineLevel="0" collapsed="false">
      <c r="E298" s="143"/>
      <c r="F298" s="143"/>
      <c r="G298" s="143"/>
    </row>
    <row r="299" customFormat="false" ht="12.75" hidden="false" customHeight="false" outlineLevel="0" collapsed="false">
      <c r="E299" s="143"/>
      <c r="F299" s="143"/>
      <c r="G299" s="143"/>
    </row>
    <row r="300" customFormat="false" ht="12.75" hidden="false" customHeight="false" outlineLevel="0" collapsed="false">
      <c r="E300" s="143"/>
      <c r="F300" s="143"/>
      <c r="G300" s="143"/>
    </row>
    <row r="301" customFormat="false" ht="12.75" hidden="false" customHeight="false" outlineLevel="0" collapsed="false">
      <c r="E301" s="143"/>
      <c r="F301" s="143"/>
      <c r="G301" s="143"/>
    </row>
    <row r="302" customFormat="false" ht="12.75" hidden="false" customHeight="false" outlineLevel="0" collapsed="false">
      <c r="E302" s="143"/>
      <c r="F302" s="143"/>
      <c r="G302" s="143"/>
    </row>
    <row r="303" customFormat="false" ht="12.75" hidden="false" customHeight="false" outlineLevel="0" collapsed="false">
      <c r="E303" s="143"/>
      <c r="F303" s="143"/>
      <c r="G303" s="143"/>
    </row>
    <row r="304" customFormat="false" ht="12.75" hidden="false" customHeight="false" outlineLevel="0" collapsed="false">
      <c r="E304" s="143"/>
      <c r="F304" s="143"/>
      <c r="G304" s="143"/>
    </row>
    <row r="305" customFormat="false" ht="12.75" hidden="false" customHeight="false" outlineLevel="0" collapsed="false">
      <c r="E305" s="143"/>
      <c r="F305" s="143"/>
      <c r="G305" s="143"/>
    </row>
    <row r="306" customFormat="false" ht="12.75" hidden="false" customHeight="false" outlineLevel="0" collapsed="false">
      <c r="E306" s="143"/>
      <c r="F306" s="143"/>
      <c r="G306" s="143"/>
    </row>
    <row r="307" customFormat="false" ht="12.75" hidden="false" customHeight="false" outlineLevel="0" collapsed="false">
      <c r="E307" s="143"/>
      <c r="F307" s="143"/>
      <c r="G307" s="143"/>
    </row>
    <row r="308" customFormat="false" ht="12.75" hidden="false" customHeight="false" outlineLevel="0" collapsed="false">
      <c r="E308" s="143"/>
      <c r="F308" s="143"/>
      <c r="G308" s="143"/>
    </row>
    <row r="309" customFormat="false" ht="12.75" hidden="false" customHeight="false" outlineLevel="0" collapsed="false">
      <c r="E309" s="143"/>
      <c r="F309" s="143"/>
      <c r="G309" s="143"/>
    </row>
    <row r="310" customFormat="false" ht="12.75" hidden="false" customHeight="false" outlineLevel="0" collapsed="false">
      <c r="E310" s="143"/>
      <c r="F310" s="143"/>
      <c r="G310" s="143"/>
    </row>
    <row r="311" customFormat="false" ht="12.75" hidden="false" customHeight="false" outlineLevel="0" collapsed="false">
      <c r="E311" s="143"/>
      <c r="F311" s="143"/>
      <c r="G311" s="143"/>
    </row>
    <row r="312" customFormat="false" ht="12.75" hidden="false" customHeight="false" outlineLevel="0" collapsed="false">
      <c r="E312" s="143"/>
      <c r="F312" s="143"/>
      <c r="G312" s="143"/>
    </row>
    <row r="313" customFormat="false" ht="12.75" hidden="false" customHeight="false" outlineLevel="0" collapsed="false">
      <c r="E313" s="143"/>
      <c r="F313" s="143"/>
      <c r="G313" s="143"/>
    </row>
    <row r="314" customFormat="false" ht="12.75" hidden="false" customHeight="false" outlineLevel="0" collapsed="false">
      <c r="E314" s="143"/>
      <c r="F314" s="143"/>
      <c r="G314" s="143"/>
    </row>
    <row r="315" customFormat="false" ht="12.75" hidden="false" customHeight="false" outlineLevel="0" collapsed="false">
      <c r="E315" s="143"/>
      <c r="F315" s="143"/>
      <c r="G315" s="143"/>
    </row>
    <row r="316" customFormat="false" ht="12.75" hidden="false" customHeight="false" outlineLevel="0" collapsed="false">
      <c r="E316" s="143"/>
      <c r="F316" s="143"/>
      <c r="G316" s="143"/>
    </row>
    <row r="317" customFormat="false" ht="12.75" hidden="false" customHeight="false" outlineLevel="0" collapsed="false">
      <c r="E317" s="143"/>
      <c r="F317" s="143"/>
      <c r="G317" s="143"/>
    </row>
    <row r="318" customFormat="false" ht="12.75" hidden="false" customHeight="false" outlineLevel="0" collapsed="false">
      <c r="E318" s="143"/>
      <c r="F318" s="143"/>
      <c r="G318" s="143"/>
    </row>
    <row r="319" customFormat="false" ht="12.75" hidden="false" customHeight="false" outlineLevel="0" collapsed="false">
      <c r="E319" s="143"/>
      <c r="F319" s="143"/>
      <c r="G319" s="143"/>
    </row>
    <row r="320" customFormat="false" ht="12.75" hidden="false" customHeight="false" outlineLevel="0" collapsed="false">
      <c r="E320" s="143"/>
      <c r="F320" s="143"/>
      <c r="G320" s="143"/>
    </row>
    <row r="321" customFormat="false" ht="12.75" hidden="false" customHeight="false" outlineLevel="0" collapsed="false">
      <c r="E321" s="143"/>
      <c r="F321" s="143"/>
      <c r="G321" s="143"/>
    </row>
    <row r="322" customFormat="false" ht="12.75" hidden="false" customHeight="false" outlineLevel="0" collapsed="false">
      <c r="E322" s="143"/>
      <c r="F322" s="143"/>
      <c r="G322" s="143"/>
    </row>
    <row r="323" customFormat="false" ht="12.75" hidden="false" customHeight="false" outlineLevel="0" collapsed="false">
      <c r="E323" s="143"/>
      <c r="F323" s="143"/>
      <c r="G323" s="143"/>
    </row>
    <row r="324" customFormat="false" ht="12.75" hidden="false" customHeight="false" outlineLevel="0" collapsed="false">
      <c r="E324" s="143"/>
      <c r="F324" s="143"/>
      <c r="G324" s="143"/>
    </row>
    <row r="325" customFormat="false" ht="12.75" hidden="false" customHeight="false" outlineLevel="0" collapsed="false">
      <c r="E325" s="143"/>
      <c r="F325" s="143"/>
      <c r="G325" s="143"/>
    </row>
    <row r="326" customFormat="false" ht="12.75" hidden="false" customHeight="false" outlineLevel="0" collapsed="false">
      <c r="E326" s="143"/>
      <c r="F326" s="143"/>
      <c r="G326" s="143"/>
    </row>
    <row r="327" customFormat="false" ht="12.75" hidden="false" customHeight="false" outlineLevel="0" collapsed="false">
      <c r="E327" s="143"/>
      <c r="F327" s="143"/>
      <c r="G327" s="143"/>
    </row>
    <row r="328" customFormat="false" ht="12.75" hidden="false" customHeight="false" outlineLevel="0" collapsed="false">
      <c r="E328" s="143"/>
      <c r="F328" s="143"/>
      <c r="G328" s="143"/>
    </row>
    <row r="329" customFormat="false" ht="12.75" hidden="false" customHeight="false" outlineLevel="0" collapsed="false">
      <c r="E329" s="143"/>
      <c r="F329" s="143"/>
      <c r="G329" s="143"/>
    </row>
    <row r="330" customFormat="false" ht="12.75" hidden="false" customHeight="false" outlineLevel="0" collapsed="false">
      <c r="E330" s="143"/>
      <c r="F330" s="143"/>
      <c r="G330" s="143"/>
    </row>
    <row r="331" customFormat="false" ht="12.75" hidden="false" customHeight="false" outlineLevel="0" collapsed="false">
      <c r="E331" s="143"/>
      <c r="F331" s="143"/>
      <c r="G331" s="143"/>
    </row>
    <row r="332" customFormat="false" ht="12.75" hidden="false" customHeight="false" outlineLevel="0" collapsed="false">
      <c r="E332" s="143"/>
      <c r="F332" s="143"/>
      <c r="G332" s="143"/>
    </row>
    <row r="333" customFormat="false" ht="12.75" hidden="false" customHeight="false" outlineLevel="0" collapsed="false">
      <c r="E333" s="143"/>
      <c r="F333" s="143"/>
      <c r="G333" s="143"/>
    </row>
    <row r="334" customFormat="false" ht="12.75" hidden="false" customHeight="false" outlineLevel="0" collapsed="false">
      <c r="E334" s="143"/>
      <c r="F334" s="143"/>
      <c r="G334" s="143"/>
    </row>
    <row r="335" customFormat="false" ht="12.75" hidden="false" customHeight="false" outlineLevel="0" collapsed="false">
      <c r="E335" s="143"/>
      <c r="F335" s="143"/>
      <c r="G335" s="143"/>
    </row>
    <row r="336" customFormat="false" ht="12.75" hidden="false" customHeight="false" outlineLevel="0" collapsed="false">
      <c r="E336" s="143"/>
      <c r="F336" s="143"/>
      <c r="G336" s="143"/>
    </row>
    <row r="337" customFormat="false" ht="12.75" hidden="false" customHeight="false" outlineLevel="0" collapsed="false">
      <c r="E337" s="143"/>
      <c r="F337" s="143"/>
      <c r="G337" s="143"/>
    </row>
    <row r="338" customFormat="false" ht="12.75" hidden="false" customHeight="false" outlineLevel="0" collapsed="false">
      <c r="E338" s="143"/>
      <c r="F338" s="143"/>
      <c r="G338" s="143"/>
    </row>
    <row r="339" customFormat="false" ht="12.75" hidden="false" customHeight="false" outlineLevel="0" collapsed="false">
      <c r="E339" s="143"/>
      <c r="F339" s="143"/>
      <c r="G339" s="143"/>
    </row>
    <row r="340" customFormat="false" ht="12.75" hidden="false" customHeight="false" outlineLevel="0" collapsed="false">
      <c r="E340" s="143"/>
      <c r="F340" s="143"/>
      <c r="G340" s="143"/>
    </row>
    <row r="341" customFormat="false" ht="12.75" hidden="false" customHeight="false" outlineLevel="0" collapsed="false">
      <c r="E341" s="143"/>
      <c r="F341" s="143"/>
      <c r="G341" s="143"/>
    </row>
    <row r="342" customFormat="false" ht="12.75" hidden="false" customHeight="false" outlineLevel="0" collapsed="false">
      <c r="E342" s="143"/>
      <c r="F342" s="143"/>
      <c r="G342" s="143"/>
    </row>
    <row r="343" customFormat="false" ht="12.75" hidden="false" customHeight="false" outlineLevel="0" collapsed="false">
      <c r="E343" s="143"/>
      <c r="F343" s="143"/>
      <c r="G343" s="143"/>
    </row>
    <row r="344" customFormat="false" ht="12.75" hidden="false" customHeight="false" outlineLevel="0" collapsed="false">
      <c r="E344" s="143"/>
      <c r="F344" s="143"/>
      <c r="G344" s="143"/>
    </row>
    <row r="345" customFormat="false" ht="12.75" hidden="false" customHeight="false" outlineLevel="0" collapsed="false">
      <c r="E345" s="143"/>
      <c r="F345" s="143"/>
      <c r="G345" s="143"/>
    </row>
    <row r="346" customFormat="false" ht="12.75" hidden="false" customHeight="false" outlineLevel="0" collapsed="false">
      <c r="E346" s="143"/>
      <c r="F346" s="143"/>
      <c r="G346" s="143"/>
    </row>
    <row r="347" customFormat="false" ht="12.75" hidden="false" customHeight="false" outlineLevel="0" collapsed="false">
      <c r="E347" s="143"/>
      <c r="F347" s="143"/>
      <c r="G347" s="143"/>
    </row>
    <row r="348" customFormat="false" ht="12.75" hidden="false" customHeight="false" outlineLevel="0" collapsed="false">
      <c r="E348" s="143"/>
      <c r="F348" s="143"/>
      <c r="G348" s="143"/>
    </row>
    <row r="349" customFormat="false" ht="12.75" hidden="false" customHeight="false" outlineLevel="0" collapsed="false">
      <c r="E349" s="143"/>
      <c r="F349" s="143"/>
      <c r="G349" s="143"/>
    </row>
    <row r="350" customFormat="false" ht="12.75" hidden="false" customHeight="false" outlineLevel="0" collapsed="false">
      <c r="E350" s="143"/>
      <c r="F350" s="143"/>
      <c r="G350" s="143"/>
    </row>
    <row r="351" customFormat="false" ht="12.75" hidden="false" customHeight="false" outlineLevel="0" collapsed="false">
      <c r="E351" s="143"/>
      <c r="F351" s="143"/>
      <c r="G351" s="143"/>
    </row>
    <row r="352" customFormat="false" ht="12.75" hidden="false" customHeight="false" outlineLevel="0" collapsed="false">
      <c r="E352" s="143"/>
      <c r="F352" s="143"/>
      <c r="G352" s="143"/>
    </row>
    <row r="353" customFormat="false" ht="12.75" hidden="false" customHeight="false" outlineLevel="0" collapsed="false">
      <c r="E353" s="143"/>
      <c r="F353" s="143"/>
      <c r="G353" s="143"/>
    </row>
    <row r="354" customFormat="false" ht="12.75" hidden="false" customHeight="false" outlineLevel="0" collapsed="false">
      <c r="E354" s="143"/>
      <c r="F354" s="143"/>
      <c r="G354" s="143"/>
    </row>
    <row r="355" customFormat="false" ht="12.75" hidden="false" customHeight="false" outlineLevel="0" collapsed="false">
      <c r="E355" s="143"/>
      <c r="F355" s="143"/>
      <c r="G355" s="143"/>
    </row>
    <row r="356" customFormat="false" ht="12.75" hidden="false" customHeight="false" outlineLevel="0" collapsed="false">
      <c r="E356" s="143"/>
      <c r="F356" s="143"/>
      <c r="G356" s="143"/>
    </row>
    <row r="357" customFormat="false" ht="12.75" hidden="false" customHeight="false" outlineLevel="0" collapsed="false">
      <c r="E357" s="143"/>
      <c r="F357" s="143"/>
      <c r="G357" s="143"/>
    </row>
    <row r="358" customFormat="false" ht="12.75" hidden="false" customHeight="false" outlineLevel="0" collapsed="false">
      <c r="E358" s="143"/>
      <c r="F358" s="143"/>
      <c r="G358" s="143"/>
    </row>
    <row r="359" customFormat="false" ht="12.75" hidden="false" customHeight="false" outlineLevel="0" collapsed="false">
      <c r="E359" s="143"/>
      <c r="F359" s="143"/>
      <c r="G359" s="143"/>
    </row>
    <row r="360" customFormat="false" ht="12.75" hidden="false" customHeight="false" outlineLevel="0" collapsed="false">
      <c r="E360" s="143"/>
      <c r="F360" s="143"/>
      <c r="G360" s="143"/>
    </row>
    <row r="361" customFormat="false" ht="12.75" hidden="false" customHeight="false" outlineLevel="0" collapsed="false">
      <c r="E361" s="143"/>
      <c r="F361" s="143"/>
      <c r="G361" s="143"/>
    </row>
    <row r="362" customFormat="false" ht="12.75" hidden="false" customHeight="false" outlineLevel="0" collapsed="false">
      <c r="E362" s="143"/>
      <c r="F362" s="143"/>
      <c r="G362" s="143"/>
    </row>
    <row r="363" customFormat="false" ht="12.75" hidden="false" customHeight="false" outlineLevel="0" collapsed="false">
      <c r="E363" s="143"/>
      <c r="F363" s="143"/>
      <c r="G363" s="143"/>
    </row>
    <row r="364" customFormat="false" ht="12.75" hidden="false" customHeight="false" outlineLevel="0" collapsed="false">
      <c r="E364" s="143"/>
      <c r="F364" s="143"/>
      <c r="G364" s="143"/>
    </row>
    <row r="365" customFormat="false" ht="12.75" hidden="false" customHeight="false" outlineLevel="0" collapsed="false">
      <c r="E365" s="143"/>
      <c r="F365" s="143"/>
      <c r="G365" s="143"/>
    </row>
    <row r="366" customFormat="false" ht="12.75" hidden="false" customHeight="false" outlineLevel="0" collapsed="false">
      <c r="E366" s="143"/>
      <c r="F366" s="143"/>
      <c r="G366" s="143"/>
    </row>
    <row r="367" customFormat="false" ht="12.75" hidden="false" customHeight="false" outlineLevel="0" collapsed="false">
      <c r="E367" s="143"/>
      <c r="F367" s="143"/>
      <c r="G367" s="143"/>
    </row>
    <row r="368" customFormat="false" ht="12.75" hidden="false" customHeight="false" outlineLevel="0" collapsed="false">
      <c r="E368" s="143"/>
      <c r="F368" s="143"/>
      <c r="G368" s="143"/>
    </row>
    <row r="369" customFormat="false" ht="12.75" hidden="false" customHeight="false" outlineLevel="0" collapsed="false">
      <c r="E369" s="143"/>
      <c r="F369" s="143"/>
      <c r="G369" s="143"/>
    </row>
    <row r="370" customFormat="false" ht="12.75" hidden="false" customHeight="false" outlineLevel="0" collapsed="false">
      <c r="E370" s="143"/>
      <c r="F370" s="143"/>
      <c r="G370" s="143"/>
    </row>
    <row r="371" customFormat="false" ht="12.75" hidden="false" customHeight="false" outlineLevel="0" collapsed="false">
      <c r="E371" s="143"/>
      <c r="F371" s="143"/>
      <c r="G371" s="143"/>
    </row>
    <row r="372" customFormat="false" ht="12.75" hidden="false" customHeight="false" outlineLevel="0" collapsed="false">
      <c r="E372" s="143"/>
      <c r="F372" s="143"/>
      <c r="G372" s="143"/>
    </row>
    <row r="373" customFormat="false" ht="12.75" hidden="false" customHeight="false" outlineLevel="0" collapsed="false">
      <c r="E373" s="143"/>
      <c r="F373" s="143"/>
      <c r="G373" s="143"/>
    </row>
    <row r="374" customFormat="false" ht="12.75" hidden="false" customHeight="false" outlineLevel="0" collapsed="false">
      <c r="E374" s="143"/>
      <c r="F374" s="143"/>
      <c r="G374" s="143"/>
    </row>
    <row r="375" customFormat="false" ht="12.75" hidden="false" customHeight="false" outlineLevel="0" collapsed="false">
      <c r="E375" s="143"/>
      <c r="F375" s="143"/>
      <c r="G375" s="143"/>
    </row>
    <row r="376" customFormat="false" ht="12.75" hidden="false" customHeight="false" outlineLevel="0" collapsed="false">
      <c r="E376" s="143"/>
      <c r="F376" s="143"/>
      <c r="G376" s="143"/>
    </row>
    <row r="377" customFormat="false" ht="12.75" hidden="false" customHeight="false" outlineLevel="0" collapsed="false">
      <c r="E377" s="143"/>
      <c r="F377" s="143"/>
      <c r="G377" s="143"/>
    </row>
    <row r="378" customFormat="false" ht="12.75" hidden="false" customHeight="false" outlineLevel="0" collapsed="false">
      <c r="E378" s="143"/>
      <c r="F378" s="143"/>
      <c r="G378" s="143"/>
    </row>
    <row r="379" customFormat="false" ht="12.75" hidden="false" customHeight="false" outlineLevel="0" collapsed="false">
      <c r="E379" s="143"/>
      <c r="F379" s="143"/>
      <c r="G379" s="143"/>
    </row>
    <row r="380" customFormat="false" ht="12.75" hidden="false" customHeight="false" outlineLevel="0" collapsed="false">
      <c r="E380" s="143"/>
      <c r="F380" s="143"/>
      <c r="G380" s="143"/>
    </row>
    <row r="381" customFormat="false" ht="12.75" hidden="false" customHeight="false" outlineLevel="0" collapsed="false">
      <c r="E381" s="143"/>
      <c r="F381" s="143"/>
      <c r="G381" s="143"/>
    </row>
    <row r="382" customFormat="false" ht="12.75" hidden="false" customHeight="false" outlineLevel="0" collapsed="false">
      <c r="E382" s="143"/>
      <c r="F382" s="143"/>
      <c r="G382" s="143"/>
    </row>
    <row r="383" customFormat="false" ht="12.75" hidden="false" customHeight="false" outlineLevel="0" collapsed="false">
      <c r="E383" s="143"/>
      <c r="F383" s="143"/>
      <c r="G383" s="143"/>
    </row>
    <row r="384" customFormat="false" ht="12.75" hidden="false" customHeight="false" outlineLevel="0" collapsed="false">
      <c r="E384" s="143"/>
      <c r="F384" s="143"/>
      <c r="G384" s="143"/>
    </row>
    <row r="385" customFormat="false" ht="12.75" hidden="false" customHeight="false" outlineLevel="0" collapsed="false">
      <c r="E385" s="143"/>
      <c r="F385" s="143"/>
      <c r="G385" s="143"/>
    </row>
    <row r="386" customFormat="false" ht="12.75" hidden="false" customHeight="false" outlineLevel="0" collapsed="false">
      <c r="E386" s="143"/>
      <c r="F386" s="143"/>
      <c r="G386" s="143"/>
    </row>
    <row r="387" customFormat="false" ht="12.75" hidden="false" customHeight="false" outlineLevel="0" collapsed="false">
      <c r="E387" s="143"/>
      <c r="F387" s="143"/>
      <c r="G387" s="143"/>
    </row>
    <row r="388" customFormat="false" ht="12.75" hidden="false" customHeight="false" outlineLevel="0" collapsed="false">
      <c r="E388" s="143"/>
      <c r="F388" s="143"/>
      <c r="G388" s="143"/>
    </row>
    <row r="389" customFormat="false" ht="12.75" hidden="false" customHeight="false" outlineLevel="0" collapsed="false">
      <c r="E389" s="143"/>
      <c r="F389" s="143"/>
      <c r="G389" s="143"/>
    </row>
    <row r="390" customFormat="false" ht="12.75" hidden="false" customHeight="false" outlineLevel="0" collapsed="false">
      <c r="E390" s="143"/>
      <c r="F390" s="143"/>
      <c r="G390" s="143"/>
    </row>
    <row r="391" customFormat="false" ht="12.75" hidden="false" customHeight="false" outlineLevel="0" collapsed="false">
      <c r="E391" s="143"/>
      <c r="F391" s="143"/>
      <c r="G391" s="143"/>
    </row>
    <row r="392" customFormat="false" ht="12.75" hidden="false" customHeight="false" outlineLevel="0" collapsed="false">
      <c r="E392" s="143"/>
      <c r="F392" s="143"/>
      <c r="G392" s="143"/>
    </row>
    <row r="393" customFormat="false" ht="12.75" hidden="false" customHeight="false" outlineLevel="0" collapsed="false">
      <c r="E393" s="143"/>
      <c r="F393" s="143"/>
      <c r="G393" s="143"/>
    </row>
    <row r="394" customFormat="false" ht="12.75" hidden="false" customHeight="false" outlineLevel="0" collapsed="false">
      <c r="E394" s="143"/>
      <c r="F394" s="143"/>
      <c r="G394" s="143"/>
    </row>
    <row r="395" customFormat="false" ht="12.75" hidden="false" customHeight="false" outlineLevel="0" collapsed="false">
      <c r="E395" s="143"/>
      <c r="F395" s="143"/>
      <c r="G395" s="143"/>
    </row>
    <row r="396" customFormat="false" ht="12.75" hidden="false" customHeight="false" outlineLevel="0" collapsed="false">
      <c r="E396" s="143"/>
      <c r="F396" s="143"/>
      <c r="G396" s="143"/>
    </row>
    <row r="397" customFormat="false" ht="12.75" hidden="false" customHeight="false" outlineLevel="0" collapsed="false">
      <c r="E397" s="143"/>
      <c r="F397" s="143"/>
      <c r="G397" s="143"/>
    </row>
    <row r="398" customFormat="false" ht="12.75" hidden="false" customHeight="false" outlineLevel="0" collapsed="false">
      <c r="E398" s="143"/>
      <c r="F398" s="143"/>
      <c r="G398" s="143"/>
    </row>
    <row r="399" customFormat="false" ht="12.75" hidden="false" customHeight="false" outlineLevel="0" collapsed="false">
      <c r="E399" s="143"/>
      <c r="F399" s="143"/>
      <c r="G399" s="143"/>
    </row>
    <row r="400" customFormat="false" ht="12.75" hidden="false" customHeight="false" outlineLevel="0" collapsed="false">
      <c r="E400" s="143"/>
      <c r="F400" s="143"/>
      <c r="G400" s="143"/>
    </row>
    <row r="401" customFormat="false" ht="12.75" hidden="false" customHeight="false" outlineLevel="0" collapsed="false">
      <c r="E401" s="143"/>
      <c r="F401" s="143"/>
      <c r="G401" s="143"/>
    </row>
    <row r="402" customFormat="false" ht="12.75" hidden="false" customHeight="false" outlineLevel="0" collapsed="false">
      <c r="E402" s="143"/>
      <c r="F402" s="143"/>
      <c r="G402" s="143"/>
    </row>
    <row r="403" customFormat="false" ht="12.75" hidden="false" customHeight="false" outlineLevel="0" collapsed="false">
      <c r="E403" s="143"/>
      <c r="F403" s="143"/>
      <c r="G403" s="143"/>
    </row>
    <row r="404" customFormat="false" ht="12.75" hidden="false" customHeight="false" outlineLevel="0" collapsed="false">
      <c r="E404" s="143"/>
      <c r="F404" s="143"/>
      <c r="G404" s="143"/>
    </row>
    <row r="405" customFormat="false" ht="12.75" hidden="false" customHeight="false" outlineLevel="0" collapsed="false">
      <c r="E405" s="143"/>
      <c r="F405" s="143"/>
      <c r="G405" s="143"/>
    </row>
    <row r="406" customFormat="false" ht="12.75" hidden="false" customHeight="false" outlineLevel="0" collapsed="false">
      <c r="E406" s="143"/>
      <c r="F406" s="143"/>
      <c r="G406" s="143"/>
    </row>
    <row r="407" customFormat="false" ht="12.75" hidden="false" customHeight="false" outlineLevel="0" collapsed="false">
      <c r="E407" s="143"/>
      <c r="F407" s="143"/>
      <c r="G407" s="143"/>
    </row>
    <row r="408" customFormat="false" ht="12.75" hidden="false" customHeight="false" outlineLevel="0" collapsed="false">
      <c r="E408" s="143"/>
      <c r="F408" s="143"/>
      <c r="G408" s="143"/>
    </row>
    <row r="409" customFormat="false" ht="12.75" hidden="false" customHeight="false" outlineLevel="0" collapsed="false">
      <c r="E409" s="143"/>
      <c r="F409" s="143"/>
      <c r="G409" s="143"/>
    </row>
    <row r="410" customFormat="false" ht="12.75" hidden="false" customHeight="false" outlineLevel="0" collapsed="false">
      <c r="E410" s="143"/>
      <c r="F410" s="143"/>
      <c r="G410" s="143"/>
    </row>
    <row r="411" customFormat="false" ht="12.75" hidden="false" customHeight="false" outlineLevel="0" collapsed="false">
      <c r="E411" s="143"/>
      <c r="F411" s="143"/>
      <c r="G411" s="143"/>
    </row>
    <row r="412" customFormat="false" ht="12.75" hidden="false" customHeight="false" outlineLevel="0" collapsed="false">
      <c r="E412" s="143"/>
      <c r="F412" s="143"/>
      <c r="G412" s="143"/>
    </row>
    <row r="413" customFormat="false" ht="12.75" hidden="false" customHeight="false" outlineLevel="0" collapsed="false">
      <c r="E413" s="143"/>
      <c r="F413" s="143"/>
      <c r="G413" s="143"/>
    </row>
    <row r="414" customFormat="false" ht="12.75" hidden="false" customHeight="false" outlineLevel="0" collapsed="false">
      <c r="E414" s="143"/>
      <c r="F414" s="143"/>
      <c r="G414" s="143"/>
    </row>
    <row r="415" customFormat="false" ht="12.75" hidden="false" customHeight="false" outlineLevel="0" collapsed="false">
      <c r="E415" s="143"/>
      <c r="F415" s="143"/>
      <c r="G415" s="143"/>
    </row>
    <row r="416" customFormat="false" ht="12.75" hidden="false" customHeight="false" outlineLevel="0" collapsed="false">
      <c r="E416" s="143"/>
      <c r="F416" s="143"/>
      <c r="G416" s="143"/>
    </row>
    <row r="417" customFormat="false" ht="12.75" hidden="false" customHeight="false" outlineLevel="0" collapsed="false">
      <c r="E417" s="143"/>
      <c r="F417" s="143"/>
      <c r="G417" s="143"/>
    </row>
    <row r="418" customFormat="false" ht="12.75" hidden="false" customHeight="false" outlineLevel="0" collapsed="false">
      <c r="E418" s="143"/>
      <c r="F418" s="143"/>
      <c r="G418" s="143"/>
    </row>
    <row r="419" customFormat="false" ht="12.75" hidden="false" customHeight="false" outlineLevel="0" collapsed="false">
      <c r="E419" s="143"/>
      <c r="F419" s="143"/>
      <c r="G419" s="143"/>
    </row>
    <row r="420" customFormat="false" ht="12.75" hidden="false" customHeight="false" outlineLevel="0" collapsed="false">
      <c r="E420" s="143"/>
      <c r="F420" s="143"/>
      <c r="G420" s="143"/>
    </row>
    <row r="421" customFormat="false" ht="12.75" hidden="false" customHeight="false" outlineLevel="0" collapsed="false">
      <c r="E421" s="143"/>
      <c r="F421" s="143"/>
      <c r="G421" s="143"/>
    </row>
    <row r="422" customFormat="false" ht="12.75" hidden="false" customHeight="false" outlineLevel="0" collapsed="false">
      <c r="E422" s="143"/>
      <c r="F422" s="143"/>
      <c r="G422" s="143"/>
    </row>
    <row r="423" customFormat="false" ht="12.75" hidden="false" customHeight="false" outlineLevel="0" collapsed="false">
      <c r="E423" s="143"/>
      <c r="F423" s="143"/>
      <c r="G423" s="143"/>
    </row>
    <row r="424" customFormat="false" ht="12.75" hidden="false" customHeight="false" outlineLevel="0" collapsed="false">
      <c r="E424" s="143"/>
      <c r="F424" s="143"/>
      <c r="G424" s="143"/>
    </row>
    <row r="425" customFormat="false" ht="12.75" hidden="false" customHeight="false" outlineLevel="0" collapsed="false">
      <c r="E425" s="143"/>
      <c r="F425" s="143"/>
      <c r="G425" s="143"/>
    </row>
    <row r="426" customFormat="false" ht="12.75" hidden="false" customHeight="false" outlineLevel="0" collapsed="false">
      <c r="E426" s="143"/>
      <c r="F426" s="143"/>
      <c r="G426" s="143"/>
    </row>
    <row r="427" customFormat="false" ht="12.75" hidden="false" customHeight="false" outlineLevel="0" collapsed="false">
      <c r="E427" s="143"/>
      <c r="F427" s="143"/>
      <c r="G427" s="143"/>
    </row>
    <row r="428" customFormat="false" ht="12.75" hidden="false" customHeight="false" outlineLevel="0" collapsed="false">
      <c r="E428" s="143"/>
      <c r="F428" s="143"/>
      <c r="G428" s="143"/>
    </row>
    <row r="429" customFormat="false" ht="12.75" hidden="false" customHeight="false" outlineLevel="0" collapsed="false">
      <c r="E429" s="143"/>
      <c r="F429" s="143"/>
      <c r="G429" s="143"/>
    </row>
    <row r="430" customFormat="false" ht="12.75" hidden="false" customHeight="false" outlineLevel="0" collapsed="false">
      <c r="E430" s="143"/>
      <c r="F430" s="143"/>
      <c r="G430" s="143"/>
    </row>
    <row r="431" customFormat="false" ht="12.75" hidden="false" customHeight="false" outlineLevel="0" collapsed="false">
      <c r="E431" s="143"/>
      <c r="F431" s="143"/>
      <c r="G431" s="143"/>
    </row>
    <row r="432" customFormat="false" ht="12.75" hidden="false" customHeight="false" outlineLevel="0" collapsed="false">
      <c r="E432" s="143"/>
      <c r="F432" s="143"/>
      <c r="G432" s="143"/>
    </row>
    <row r="433" customFormat="false" ht="12.75" hidden="false" customHeight="false" outlineLevel="0" collapsed="false">
      <c r="E433" s="143"/>
      <c r="F433" s="143"/>
      <c r="G433" s="143"/>
    </row>
    <row r="434" customFormat="false" ht="12.75" hidden="false" customHeight="false" outlineLevel="0" collapsed="false">
      <c r="E434" s="143"/>
      <c r="F434" s="143"/>
      <c r="G434" s="143"/>
    </row>
    <row r="435" customFormat="false" ht="12.75" hidden="false" customHeight="false" outlineLevel="0" collapsed="false">
      <c r="E435" s="143"/>
      <c r="F435" s="143"/>
      <c r="G435" s="143"/>
    </row>
    <row r="436" customFormat="false" ht="12.75" hidden="false" customHeight="false" outlineLevel="0" collapsed="false">
      <c r="E436" s="143"/>
      <c r="F436" s="143"/>
      <c r="G436" s="143"/>
    </row>
    <row r="437" customFormat="false" ht="12.75" hidden="false" customHeight="false" outlineLevel="0" collapsed="false">
      <c r="E437" s="143"/>
      <c r="F437" s="143"/>
      <c r="G437" s="143"/>
    </row>
    <row r="438" customFormat="false" ht="12.75" hidden="false" customHeight="false" outlineLevel="0" collapsed="false">
      <c r="E438" s="143"/>
      <c r="F438" s="143"/>
      <c r="G438" s="143"/>
    </row>
    <row r="439" customFormat="false" ht="12.75" hidden="false" customHeight="false" outlineLevel="0" collapsed="false">
      <c r="E439" s="143"/>
      <c r="F439" s="143"/>
      <c r="G439" s="143"/>
    </row>
    <row r="440" customFormat="false" ht="12.75" hidden="false" customHeight="false" outlineLevel="0" collapsed="false">
      <c r="E440" s="143"/>
      <c r="F440" s="143"/>
      <c r="G440" s="143"/>
    </row>
    <row r="441" customFormat="false" ht="12.75" hidden="false" customHeight="false" outlineLevel="0" collapsed="false">
      <c r="E441" s="143"/>
      <c r="F441" s="143"/>
      <c r="G441" s="143"/>
    </row>
    <row r="442" customFormat="false" ht="12.75" hidden="false" customHeight="false" outlineLevel="0" collapsed="false">
      <c r="E442" s="143"/>
      <c r="F442" s="143"/>
      <c r="G442" s="143"/>
    </row>
    <row r="443" customFormat="false" ht="12.75" hidden="false" customHeight="false" outlineLevel="0" collapsed="false">
      <c r="E443" s="143"/>
      <c r="F443" s="143"/>
      <c r="G443" s="143"/>
    </row>
    <row r="444" customFormat="false" ht="12.75" hidden="false" customHeight="false" outlineLevel="0" collapsed="false">
      <c r="E444" s="143"/>
      <c r="F444" s="143"/>
      <c r="G444" s="143"/>
    </row>
    <row r="445" customFormat="false" ht="12.75" hidden="false" customHeight="false" outlineLevel="0" collapsed="false">
      <c r="E445" s="143"/>
      <c r="F445" s="143"/>
      <c r="G445" s="143"/>
    </row>
    <row r="446" customFormat="false" ht="12.75" hidden="false" customHeight="false" outlineLevel="0" collapsed="false">
      <c r="E446" s="143"/>
      <c r="F446" s="143"/>
      <c r="G446" s="143"/>
    </row>
    <row r="447" customFormat="false" ht="12.75" hidden="false" customHeight="false" outlineLevel="0" collapsed="false">
      <c r="E447" s="143"/>
      <c r="F447" s="143"/>
      <c r="G447" s="143"/>
    </row>
    <row r="448" customFormat="false" ht="12.75" hidden="false" customHeight="false" outlineLevel="0" collapsed="false">
      <c r="E448" s="143"/>
      <c r="F448" s="143"/>
      <c r="G448" s="143"/>
    </row>
    <row r="449" customFormat="false" ht="12.75" hidden="false" customHeight="false" outlineLevel="0" collapsed="false">
      <c r="E449" s="143"/>
      <c r="F449" s="143"/>
      <c r="G449" s="143"/>
    </row>
    <row r="450" customFormat="false" ht="12.75" hidden="false" customHeight="false" outlineLevel="0" collapsed="false">
      <c r="E450" s="143"/>
      <c r="F450" s="143"/>
      <c r="G450" s="143"/>
    </row>
    <row r="451" customFormat="false" ht="12.75" hidden="false" customHeight="false" outlineLevel="0" collapsed="false">
      <c r="E451" s="143"/>
      <c r="F451" s="143"/>
      <c r="G451" s="143"/>
    </row>
    <row r="452" customFormat="false" ht="12.75" hidden="false" customHeight="false" outlineLevel="0" collapsed="false">
      <c r="E452" s="143"/>
      <c r="F452" s="143"/>
      <c r="G452" s="143"/>
    </row>
    <row r="453" customFormat="false" ht="12.75" hidden="false" customHeight="false" outlineLevel="0" collapsed="false">
      <c r="E453" s="143"/>
      <c r="F453" s="143"/>
      <c r="G453" s="143"/>
    </row>
    <row r="454" customFormat="false" ht="12.75" hidden="false" customHeight="false" outlineLevel="0" collapsed="false">
      <c r="E454" s="143"/>
      <c r="F454" s="143"/>
      <c r="G454" s="143"/>
    </row>
    <row r="455" customFormat="false" ht="12.75" hidden="false" customHeight="false" outlineLevel="0" collapsed="false">
      <c r="E455" s="143"/>
      <c r="F455" s="143"/>
      <c r="G455" s="143"/>
    </row>
    <row r="456" customFormat="false" ht="12.75" hidden="false" customHeight="false" outlineLevel="0" collapsed="false">
      <c r="E456" s="143"/>
      <c r="F456" s="143"/>
      <c r="G456" s="143"/>
    </row>
    <row r="457" customFormat="false" ht="12.75" hidden="false" customHeight="false" outlineLevel="0" collapsed="false">
      <c r="E457" s="143"/>
      <c r="F457" s="143"/>
      <c r="G457" s="143"/>
    </row>
    <row r="458" customFormat="false" ht="12.75" hidden="false" customHeight="false" outlineLevel="0" collapsed="false">
      <c r="E458" s="143"/>
      <c r="F458" s="143"/>
      <c r="G458" s="143"/>
    </row>
    <row r="459" customFormat="false" ht="12.75" hidden="false" customHeight="false" outlineLevel="0" collapsed="false">
      <c r="E459" s="143"/>
      <c r="F459" s="143"/>
      <c r="G459" s="143"/>
    </row>
    <row r="460" customFormat="false" ht="12.75" hidden="false" customHeight="false" outlineLevel="0" collapsed="false">
      <c r="E460" s="143"/>
      <c r="F460" s="143"/>
      <c r="G460" s="143"/>
    </row>
    <row r="461" customFormat="false" ht="12.75" hidden="false" customHeight="false" outlineLevel="0" collapsed="false">
      <c r="E461" s="143"/>
      <c r="F461" s="143"/>
      <c r="G461" s="143"/>
    </row>
    <row r="462" customFormat="false" ht="12.75" hidden="false" customHeight="false" outlineLevel="0" collapsed="false">
      <c r="E462" s="143"/>
      <c r="F462" s="143"/>
      <c r="G462" s="143"/>
    </row>
    <row r="463" customFormat="false" ht="12.75" hidden="false" customHeight="false" outlineLevel="0" collapsed="false">
      <c r="E463" s="143"/>
      <c r="F463" s="143"/>
      <c r="G463" s="143"/>
    </row>
    <row r="464" customFormat="false" ht="12.75" hidden="false" customHeight="false" outlineLevel="0" collapsed="false">
      <c r="E464" s="143"/>
      <c r="F464" s="143"/>
      <c r="G464" s="143"/>
    </row>
    <row r="465" customFormat="false" ht="12.75" hidden="false" customHeight="false" outlineLevel="0" collapsed="false">
      <c r="E465" s="143"/>
      <c r="F465" s="143"/>
      <c r="G465" s="143"/>
    </row>
    <row r="466" customFormat="false" ht="12.75" hidden="false" customHeight="false" outlineLevel="0" collapsed="false">
      <c r="E466" s="143"/>
      <c r="F466" s="143"/>
      <c r="G466" s="143"/>
    </row>
    <row r="467" customFormat="false" ht="12.75" hidden="false" customHeight="false" outlineLevel="0" collapsed="false">
      <c r="E467" s="143"/>
      <c r="F467" s="143"/>
      <c r="G467" s="143"/>
    </row>
    <row r="468" customFormat="false" ht="12.75" hidden="false" customHeight="false" outlineLevel="0" collapsed="false">
      <c r="E468" s="143"/>
      <c r="F468" s="143"/>
      <c r="G468" s="143"/>
    </row>
    <row r="469" customFormat="false" ht="12.75" hidden="false" customHeight="false" outlineLevel="0" collapsed="false">
      <c r="E469" s="143"/>
      <c r="F469" s="143"/>
      <c r="G469" s="143"/>
    </row>
    <row r="470" customFormat="false" ht="12.75" hidden="false" customHeight="false" outlineLevel="0" collapsed="false">
      <c r="E470" s="143"/>
      <c r="F470" s="143"/>
      <c r="G470" s="143"/>
    </row>
    <row r="471" customFormat="false" ht="12.75" hidden="false" customHeight="false" outlineLevel="0" collapsed="false">
      <c r="E471" s="143"/>
      <c r="F471" s="143"/>
      <c r="G471" s="143"/>
    </row>
    <row r="472" customFormat="false" ht="12.75" hidden="false" customHeight="false" outlineLevel="0" collapsed="false">
      <c r="E472" s="143"/>
      <c r="F472" s="143"/>
      <c r="G472" s="143"/>
    </row>
    <row r="473" customFormat="false" ht="12.75" hidden="false" customHeight="false" outlineLevel="0" collapsed="false">
      <c r="E473" s="143"/>
      <c r="F473" s="143"/>
      <c r="G473" s="143"/>
    </row>
    <row r="474" customFormat="false" ht="12.75" hidden="false" customHeight="false" outlineLevel="0" collapsed="false">
      <c r="E474" s="143"/>
      <c r="F474" s="143"/>
      <c r="G474" s="143"/>
    </row>
    <row r="475" customFormat="false" ht="12.75" hidden="false" customHeight="false" outlineLevel="0" collapsed="false">
      <c r="E475" s="143"/>
      <c r="F475" s="143"/>
      <c r="G475" s="143"/>
    </row>
    <row r="476" customFormat="false" ht="12.75" hidden="false" customHeight="false" outlineLevel="0" collapsed="false">
      <c r="E476" s="143"/>
      <c r="F476" s="143"/>
      <c r="G476" s="143"/>
    </row>
    <row r="477" customFormat="false" ht="12.75" hidden="false" customHeight="false" outlineLevel="0" collapsed="false">
      <c r="E477" s="143"/>
      <c r="F477" s="143"/>
      <c r="G477" s="143"/>
    </row>
    <row r="478" customFormat="false" ht="12.75" hidden="false" customHeight="false" outlineLevel="0" collapsed="false">
      <c r="E478" s="143"/>
      <c r="F478" s="143"/>
      <c r="G478" s="143"/>
    </row>
    <row r="479" customFormat="false" ht="12.75" hidden="false" customHeight="false" outlineLevel="0" collapsed="false">
      <c r="E479" s="143"/>
      <c r="F479" s="143"/>
      <c r="G479" s="143"/>
    </row>
    <row r="480" customFormat="false" ht="12.75" hidden="false" customHeight="false" outlineLevel="0" collapsed="false">
      <c r="E480" s="143"/>
      <c r="F480" s="143"/>
      <c r="G480" s="143"/>
    </row>
    <row r="481" customFormat="false" ht="12.75" hidden="false" customHeight="false" outlineLevel="0" collapsed="false">
      <c r="E481" s="143"/>
      <c r="F481" s="143"/>
      <c r="G481" s="143"/>
    </row>
    <row r="482" customFormat="false" ht="12.75" hidden="false" customHeight="false" outlineLevel="0" collapsed="false">
      <c r="E482" s="143"/>
      <c r="F482" s="143"/>
      <c r="G482" s="143"/>
    </row>
    <row r="483" customFormat="false" ht="12.75" hidden="false" customHeight="false" outlineLevel="0" collapsed="false">
      <c r="E483" s="143"/>
      <c r="F483" s="143"/>
      <c r="G483" s="143"/>
    </row>
    <row r="484" customFormat="false" ht="12.75" hidden="false" customHeight="false" outlineLevel="0" collapsed="false">
      <c r="E484" s="143"/>
      <c r="F484" s="143"/>
      <c r="G484" s="143"/>
    </row>
    <row r="485" customFormat="false" ht="12.75" hidden="false" customHeight="false" outlineLevel="0" collapsed="false">
      <c r="E485" s="143"/>
      <c r="F485" s="143"/>
      <c r="G485" s="143"/>
    </row>
    <row r="486" customFormat="false" ht="12.75" hidden="false" customHeight="false" outlineLevel="0" collapsed="false">
      <c r="E486" s="143"/>
      <c r="F486" s="143"/>
      <c r="G486" s="143"/>
    </row>
    <row r="487" customFormat="false" ht="12.75" hidden="false" customHeight="false" outlineLevel="0" collapsed="false">
      <c r="E487" s="143"/>
      <c r="F487" s="143"/>
      <c r="G487" s="143"/>
    </row>
    <row r="488" customFormat="false" ht="12.75" hidden="false" customHeight="false" outlineLevel="0" collapsed="false">
      <c r="E488" s="143"/>
      <c r="F488" s="143"/>
      <c r="G488" s="143"/>
    </row>
    <row r="489" customFormat="false" ht="12.75" hidden="false" customHeight="false" outlineLevel="0" collapsed="false">
      <c r="E489" s="143"/>
      <c r="F489" s="143"/>
      <c r="G489" s="143"/>
    </row>
    <row r="490" customFormat="false" ht="12.75" hidden="false" customHeight="false" outlineLevel="0" collapsed="false">
      <c r="E490" s="143"/>
      <c r="F490" s="143"/>
      <c r="G490" s="143"/>
    </row>
    <row r="491" customFormat="false" ht="12.75" hidden="false" customHeight="false" outlineLevel="0" collapsed="false">
      <c r="E491" s="143"/>
      <c r="F491" s="143"/>
      <c r="G491" s="143"/>
    </row>
    <row r="492" customFormat="false" ht="12.75" hidden="false" customHeight="false" outlineLevel="0" collapsed="false">
      <c r="E492" s="143"/>
      <c r="F492" s="143"/>
      <c r="G492" s="143"/>
    </row>
    <row r="493" customFormat="false" ht="12.75" hidden="false" customHeight="false" outlineLevel="0" collapsed="false">
      <c r="E493" s="143"/>
      <c r="F493" s="143"/>
      <c r="G493" s="143"/>
    </row>
    <row r="494" customFormat="false" ht="12.75" hidden="false" customHeight="false" outlineLevel="0" collapsed="false">
      <c r="E494" s="143"/>
      <c r="F494" s="143"/>
      <c r="G494" s="143"/>
    </row>
    <row r="495" customFormat="false" ht="12.75" hidden="false" customHeight="false" outlineLevel="0" collapsed="false">
      <c r="E495" s="143"/>
      <c r="F495" s="143"/>
      <c r="G495" s="143"/>
    </row>
    <row r="496" customFormat="false" ht="12.75" hidden="false" customHeight="false" outlineLevel="0" collapsed="false">
      <c r="E496" s="143"/>
      <c r="F496" s="143"/>
      <c r="G496" s="143"/>
    </row>
    <row r="497" customFormat="false" ht="12.75" hidden="false" customHeight="false" outlineLevel="0" collapsed="false">
      <c r="E497" s="143"/>
      <c r="F497" s="143"/>
      <c r="G497" s="143"/>
    </row>
    <row r="498" customFormat="false" ht="12.75" hidden="false" customHeight="false" outlineLevel="0" collapsed="false">
      <c r="E498" s="143"/>
      <c r="F498" s="143"/>
      <c r="G498" s="143"/>
    </row>
    <row r="499" customFormat="false" ht="12.75" hidden="false" customHeight="false" outlineLevel="0" collapsed="false">
      <c r="E499" s="143"/>
      <c r="F499" s="143"/>
      <c r="G499" s="143"/>
    </row>
    <row r="500" customFormat="false" ht="12.75" hidden="false" customHeight="false" outlineLevel="0" collapsed="false">
      <c r="E500" s="143"/>
      <c r="F500" s="143"/>
      <c r="G500" s="143"/>
    </row>
    <row r="501" customFormat="false" ht="12.75" hidden="false" customHeight="false" outlineLevel="0" collapsed="false">
      <c r="E501" s="143"/>
      <c r="F501" s="143"/>
      <c r="G501" s="143"/>
    </row>
    <row r="502" customFormat="false" ht="12.75" hidden="false" customHeight="false" outlineLevel="0" collapsed="false">
      <c r="E502" s="143"/>
      <c r="F502" s="143"/>
      <c r="G502" s="143"/>
    </row>
    <row r="503" customFormat="false" ht="12.75" hidden="false" customHeight="false" outlineLevel="0" collapsed="false">
      <c r="E503" s="143"/>
      <c r="F503" s="143"/>
      <c r="G503" s="143"/>
    </row>
    <row r="504" customFormat="false" ht="12.75" hidden="false" customHeight="false" outlineLevel="0" collapsed="false">
      <c r="E504" s="143"/>
      <c r="F504" s="143"/>
      <c r="G504" s="143"/>
    </row>
    <row r="505" customFormat="false" ht="12.75" hidden="false" customHeight="false" outlineLevel="0" collapsed="false">
      <c r="E505" s="143"/>
      <c r="F505" s="143"/>
      <c r="G505" s="143"/>
    </row>
    <row r="506" customFormat="false" ht="12.75" hidden="false" customHeight="false" outlineLevel="0" collapsed="false">
      <c r="E506" s="143"/>
      <c r="F506" s="143"/>
      <c r="G506" s="143"/>
    </row>
    <row r="507" customFormat="false" ht="12.75" hidden="false" customHeight="false" outlineLevel="0" collapsed="false">
      <c r="E507" s="143"/>
      <c r="F507" s="143"/>
      <c r="G507" s="143"/>
    </row>
    <row r="508" customFormat="false" ht="12.75" hidden="false" customHeight="false" outlineLevel="0" collapsed="false">
      <c r="E508" s="143"/>
      <c r="F508" s="143"/>
      <c r="G508" s="143"/>
    </row>
    <row r="509" customFormat="false" ht="12.75" hidden="false" customHeight="false" outlineLevel="0" collapsed="false">
      <c r="E509" s="143"/>
      <c r="F509" s="143"/>
      <c r="G509" s="143"/>
    </row>
    <row r="510" customFormat="false" ht="12.75" hidden="false" customHeight="false" outlineLevel="0" collapsed="false">
      <c r="E510" s="143"/>
      <c r="F510" s="143"/>
      <c r="G510" s="143"/>
    </row>
    <row r="511" customFormat="false" ht="12.75" hidden="false" customHeight="false" outlineLevel="0" collapsed="false">
      <c r="E511" s="143"/>
      <c r="F511" s="143"/>
      <c r="G511" s="143"/>
    </row>
    <row r="512" customFormat="false" ht="12.75" hidden="false" customHeight="false" outlineLevel="0" collapsed="false">
      <c r="E512" s="143"/>
      <c r="F512" s="143"/>
      <c r="G512" s="143"/>
    </row>
    <row r="513" customFormat="false" ht="12.75" hidden="false" customHeight="false" outlineLevel="0" collapsed="false">
      <c r="E513" s="143"/>
      <c r="F513" s="143"/>
      <c r="G513" s="143"/>
    </row>
    <row r="514" customFormat="false" ht="12.75" hidden="false" customHeight="false" outlineLevel="0" collapsed="false">
      <c r="E514" s="143"/>
      <c r="F514" s="143"/>
      <c r="G514" s="143"/>
    </row>
    <row r="515" customFormat="false" ht="12.75" hidden="false" customHeight="false" outlineLevel="0" collapsed="false">
      <c r="E515" s="143"/>
      <c r="F515" s="143"/>
      <c r="G515" s="143"/>
    </row>
    <row r="516" customFormat="false" ht="12.75" hidden="false" customHeight="false" outlineLevel="0" collapsed="false">
      <c r="E516" s="143"/>
      <c r="F516" s="143"/>
      <c r="G516" s="143"/>
    </row>
    <row r="517" customFormat="false" ht="12.75" hidden="false" customHeight="false" outlineLevel="0" collapsed="false">
      <c r="E517" s="143"/>
      <c r="F517" s="143"/>
      <c r="G517" s="143"/>
    </row>
    <row r="518" customFormat="false" ht="12.75" hidden="false" customHeight="false" outlineLevel="0" collapsed="false">
      <c r="E518" s="143"/>
      <c r="F518" s="143"/>
      <c r="G518" s="143"/>
    </row>
    <row r="519" customFormat="false" ht="12.75" hidden="false" customHeight="false" outlineLevel="0" collapsed="false">
      <c r="E519" s="143"/>
      <c r="F519" s="143"/>
      <c r="G519" s="143"/>
    </row>
    <row r="520" customFormat="false" ht="12.75" hidden="false" customHeight="false" outlineLevel="0" collapsed="false">
      <c r="E520" s="143"/>
      <c r="F520" s="143"/>
      <c r="G520" s="143"/>
    </row>
    <row r="521" customFormat="false" ht="12.75" hidden="false" customHeight="false" outlineLevel="0" collapsed="false">
      <c r="E521" s="143"/>
      <c r="F521" s="143"/>
      <c r="G521" s="143"/>
    </row>
    <row r="522" customFormat="false" ht="12.75" hidden="false" customHeight="false" outlineLevel="0" collapsed="false">
      <c r="E522" s="143"/>
      <c r="F522" s="143"/>
      <c r="G522" s="143"/>
    </row>
    <row r="523" customFormat="false" ht="12.75" hidden="false" customHeight="false" outlineLevel="0" collapsed="false">
      <c r="E523" s="143"/>
      <c r="F523" s="143"/>
      <c r="G523" s="143"/>
    </row>
    <row r="524" customFormat="false" ht="12.75" hidden="false" customHeight="false" outlineLevel="0" collapsed="false">
      <c r="E524" s="143"/>
      <c r="F524" s="143"/>
      <c r="G524" s="143"/>
    </row>
    <row r="525" customFormat="false" ht="12.75" hidden="false" customHeight="false" outlineLevel="0" collapsed="false">
      <c r="E525" s="143"/>
      <c r="F525" s="143"/>
      <c r="G525" s="143"/>
    </row>
    <row r="526" customFormat="false" ht="12.75" hidden="false" customHeight="false" outlineLevel="0" collapsed="false">
      <c r="E526" s="143"/>
      <c r="F526" s="143"/>
      <c r="G526" s="143"/>
    </row>
    <row r="527" customFormat="false" ht="12.75" hidden="false" customHeight="false" outlineLevel="0" collapsed="false">
      <c r="E527" s="143"/>
      <c r="F527" s="143"/>
      <c r="G527" s="143"/>
    </row>
    <row r="528" customFormat="false" ht="12.75" hidden="false" customHeight="false" outlineLevel="0" collapsed="false">
      <c r="E528" s="143"/>
      <c r="F528" s="143"/>
      <c r="G528" s="143"/>
    </row>
    <row r="529" customFormat="false" ht="12.75" hidden="false" customHeight="false" outlineLevel="0" collapsed="false">
      <c r="E529" s="143"/>
      <c r="F529" s="143"/>
      <c r="G529" s="143"/>
    </row>
    <row r="530" customFormat="false" ht="12.75" hidden="false" customHeight="false" outlineLevel="0" collapsed="false">
      <c r="E530" s="143"/>
      <c r="F530" s="143"/>
      <c r="G530" s="143"/>
    </row>
    <row r="531" customFormat="false" ht="12.75" hidden="false" customHeight="false" outlineLevel="0" collapsed="false">
      <c r="E531" s="143"/>
      <c r="F531" s="143"/>
      <c r="G531" s="143"/>
    </row>
    <row r="532" customFormat="false" ht="12.75" hidden="false" customHeight="false" outlineLevel="0" collapsed="false">
      <c r="E532" s="143"/>
      <c r="F532" s="143"/>
      <c r="G532" s="143"/>
    </row>
    <row r="533" customFormat="false" ht="12.75" hidden="false" customHeight="false" outlineLevel="0" collapsed="false">
      <c r="E533" s="143"/>
      <c r="F533" s="143"/>
      <c r="G533" s="143"/>
    </row>
    <row r="534" customFormat="false" ht="12.75" hidden="false" customHeight="false" outlineLevel="0" collapsed="false">
      <c r="E534" s="143"/>
      <c r="F534" s="143"/>
      <c r="G534" s="143"/>
    </row>
    <row r="535" customFormat="false" ht="12.75" hidden="false" customHeight="false" outlineLevel="0" collapsed="false">
      <c r="E535" s="143"/>
      <c r="F535" s="143"/>
      <c r="G535" s="143"/>
    </row>
    <row r="536" customFormat="false" ht="12.75" hidden="false" customHeight="false" outlineLevel="0" collapsed="false">
      <c r="E536" s="143"/>
      <c r="F536" s="143"/>
      <c r="G536" s="143"/>
    </row>
    <row r="537" customFormat="false" ht="12.75" hidden="false" customHeight="false" outlineLevel="0" collapsed="false">
      <c r="E537" s="143"/>
      <c r="F537" s="143"/>
      <c r="G537" s="143"/>
    </row>
    <row r="538" customFormat="false" ht="12.75" hidden="false" customHeight="false" outlineLevel="0" collapsed="false">
      <c r="E538" s="143"/>
      <c r="F538" s="143"/>
      <c r="G538" s="143"/>
    </row>
    <row r="539" customFormat="false" ht="12.75" hidden="false" customHeight="false" outlineLevel="0" collapsed="false">
      <c r="E539" s="143"/>
      <c r="F539" s="143"/>
      <c r="G539" s="143"/>
    </row>
    <row r="540" customFormat="false" ht="12.75" hidden="false" customHeight="false" outlineLevel="0" collapsed="false">
      <c r="E540" s="143"/>
      <c r="F540" s="143"/>
      <c r="G540" s="143"/>
    </row>
    <row r="541" customFormat="false" ht="12.75" hidden="false" customHeight="false" outlineLevel="0" collapsed="false">
      <c r="E541" s="143"/>
      <c r="F541" s="143"/>
      <c r="G541" s="143"/>
    </row>
    <row r="542" customFormat="false" ht="12.75" hidden="false" customHeight="false" outlineLevel="0" collapsed="false">
      <c r="E542" s="143"/>
      <c r="F542" s="143"/>
      <c r="G542" s="143"/>
    </row>
    <row r="543" customFormat="false" ht="12.75" hidden="false" customHeight="false" outlineLevel="0" collapsed="false">
      <c r="E543" s="143"/>
      <c r="F543" s="143"/>
      <c r="G543" s="143"/>
    </row>
    <row r="544" customFormat="false" ht="12.75" hidden="false" customHeight="false" outlineLevel="0" collapsed="false">
      <c r="E544" s="143"/>
      <c r="F544" s="143"/>
      <c r="G544" s="143"/>
    </row>
    <row r="545" customFormat="false" ht="12.75" hidden="false" customHeight="false" outlineLevel="0" collapsed="false">
      <c r="E545" s="143"/>
      <c r="F545" s="143"/>
      <c r="G545" s="143"/>
    </row>
    <row r="546" customFormat="false" ht="12.75" hidden="false" customHeight="false" outlineLevel="0" collapsed="false">
      <c r="E546" s="143"/>
      <c r="F546" s="143"/>
      <c r="G546" s="143"/>
    </row>
    <row r="547" customFormat="false" ht="12.75" hidden="false" customHeight="false" outlineLevel="0" collapsed="false">
      <c r="E547" s="143"/>
      <c r="F547" s="143"/>
      <c r="G547" s="143"/>
    </row>
    <row r="548" customFormat="false" ht="12.75" hidden="false" customHeight="false" outlineLevel="0" collapsed="false">
      <c r="E548" s="143"/>
      <c r="F548" s="143"/>
      <c r="G548" s="143"/>
    </row>
    <row r="549" customFormat="false" ht="12.75" hidden="false" customHeight="false" outlineLevel="0" collapsed="false">
      <c r="E549" s="143"/>
      <c r="F549" s="143"/>
      <c r="G549" s="143"/>
    </row>
    <row r="550" customFormat="false" ht="12.75" hidden="false" customHeight="false" outlineLevel="0" collapsed="false">
      <c r="E550" s="143"/>
      <c r="F550" s="143"/>
      <c r="G550" s="143"/>
    </row>
    <row r="551" customFormat="false" ht="12.75" hidden="false" customHeight="false" outlineLevel="0" collapsed="false">
      <c r="E551" s="143"/>
      <c r="F551" s="143"/>
      <c r="G551" s="143"/>
    </row>
    <row r="552" customFormat="false" ht="12.75" hidden="false" customHeight="false" outlineLevel="0" collapsed="false">
      <c r="E552" s="143"/>
      <c r="F552" s="143"/>
      <c r="G552" s="143"/>
    </row>
    <row r="553" customFormat="false" ht="12.75" hidden="false" customHeight="false" outlineLevel="0" collapsed="false">
      <c r="E553" s="143"/>
      <c r="F553" s="143"/>
      <c r="G553" s="143"/>
    </row>
    <row r="554" customFormat="false" ht="12.75" hidden="false" customHeight="false" outlineLevel="0" collapsed="false">
      <c r="E554" s="143"/>
      <c r="F554" s="143"/>
      <c r="G554" s="143"/>
    </row>
    <row r="555" customFormat="false" ht="12.75" hidden="false" customHeight="false" outlineLevel="0" collapsed="false">
      <c r="E555" s="143"/>
      <c r="F555" s="143"/>
      <c r="G555" s="143"/>
    </row>
    <row r="556" customFormat="false" ht="12.75" hidden="false" customHeight="false" outlineLevel="0" collapsed="false">
      <c r="E556" s="143"/>
      <c r="F556" s="143"/>
      <c r="G556" s="143"/>
    </row>
    <row r="557" customFormat="false" ht="12.75" hidden="false" customHeight="false" outlineLevel="0" collapsed="false">
      <c r="E557" s="143"/>
      <c r="F557" s="143"/>
      <c r="G557" s="143"/>
    </row>
    <row r="558" customFormat="false" ht="12.75" hidden="false" customHeight="false" outlineLevel="0" collapsed="false">
      <c r="E558" s="143"/>
      <c r="F558" s="143"/>
      <c r="G558" s="143"/>
    </row>
    <row r="559" customFormat="false" ht="12.75" hidden="false" customHeight="false" outlineLevel="0" collapsed="false">
      <c r="E559" s="143"/>
      <c r="F559" s="143"/>
      <c r="G559" s="143"/>
    </row>
    <row r="560" customFormat="false" ht="12.75" hidden="false" customHeight="false" outlineLevel="0" collapsed="false">
      <c r="E560" s="143"/>
      <c r="F560" s="143"/>
      <c r="G560" s="143"/>
    </row>
    <row r="561" customFormat="false" ht="12.75" hidden="false" customHeight="false" outlineLevel="0" collapsed="false">
      <c r="E561" s="143"/>
      <c r="F561" s="143"/>
      <c r="G561" s="143"/>
    </row>
    <row r="562" customFormat="false" ht="12.75" hidden="false" customHeight="false" outlineLevel="0" collapsed="false">
      <c r="E562" s="143"/>
      <c r="F562" s="143"/>
      <c r="G562" s="143"/>
    </row>
    <row r="563" customFormat="false" ht="12.75" hidden="false" customHeight="false" outlineLevel="0" collapsed="false">
      <c r="E563" s="143"/>
      <c r="F563" s="143"/>
      <c r="G563" s="143"/>
    </row>
    <row r="564" customFormat="false" ht="12.75" hidden="false" customHeight="false" outlineLevel="0" collapsed="false">
      <c r="E564" s="143"/>
      <c r="F564" s="143"/>
      <c r="G564" s="143"/>
    </row>
    <row r="565" customFormat="false" ht="12.75" hidden="false" customHeight="false" outlineLevel="0" collapsed="false">
      <c r="E565" s="143"/>
      <c r="F565" s="143"/>
      <c r="G565" s="143"/>
    </row>
    <row r="566" customFormat="false" ht="12.75" hidden="false" customHeight="false" outlineLevel="0" collapsed="false">
      <c r="E566" s="143"/>
      <c r="F566" s="143"/>
      <c r="G566" s="143"/>
    </row>
    <row r="567" customFormat="false" ht="12.75" hidden="false" customHeight="false" outlineLevel="0" collapsed="false">
      <c r="E567" s="143"/>
      <c r="F567" s="143"/>
      <c r="G567" s="143"/>
    </row>
    <row r="568" customFormat="false" ht="12.75" hidden="false" customHeight="false" outlineLevel="0" collapsed="false">
      <c r="E568" s="143"/>
      <c r="F568" s="143"/>
      <c r="G568" s="143"/>
    </row>
    <row r="569" customFormat="false" ht="12.75" hidden="false" customHeight="false" outlineLevel="0" collapsed="false">
      <c r="E569" s="143"/>
      <c r="F569" s="143"/>
      <c r="G569" s="143"/>
    </row>
    <row r="570" customFormat="false" ht="12.75" hidden="false" customHeight="false" outlineLevel="0" collapsed="false">
      <c r="E570" s="143"/>
      <c r="F570" s="143"/>
      <c r="G570" s="143"/>
    </row>
    <row r="571" customFormat="false" ht="12.75" hidden="false" customHeight="false" outlineLevel="0" collapsed="false">
      <c r="E571" s="143"/>
      <c r="F571" s="143"/>
      <c r="G571" s="143"/>
    </row>
    <row r="572" customFormat="false" ht="12.75" hidden="false" customHeight="false" outlineLevel="0" collapsed="false">
      <c r="E572" s="143"/>
      <c r="F572" s="143"/>
      <c r="G572" s="143"/>
    </row>
    <row r="573" customFormat="false" ht="12.75" hidden="false" customHeight="false" outlineLevel="0" collapsed="false">
      <c r="E573" s="143"/>
      <c r="F573" s="143"/>
      <c r="G573" s="143"/>
    </row>
    <row r="574" customFormat="false" ht="12.75" hidden="false" customHeight="false" outlineLevel="0" collapsed="false">
      <c r="E574" s="143"/>
      <c r="F574" s="143"/>
      <c r="G574" s="143"/>
    </row>
    <row r="575" customFormat="false" ht="12.75" hidden="false" customHeight="false" outlineLevel="0" collapsed="false">
      <c r="E575" s="143"/>
      <c r="F575" s="143"/>
      <c r="G575" s="143"/>
    </row>
    <row r="576" customFormat="false" ht="12.75" hidden="false" customHeight="false" outlineLevel="0" collapsed="false">
      <c r="E576" s="143"/>
      <c r="F576" s="143"/>
      <c r="G576" s="143"/>
    </row>
    <row r="577" customFormat="false" ht="12.75" hidden="false" customHeight="false" outlineLevel="0" collapsed="false">
      <c r="E577" s="143"/>
      <c r="F577" s="143"/>
      <c r="G577" s="143"/>
    </row>
    <row r="578" customFormat="false" ht="12.75" hidden="false" customHeight="false" outlineLevel="0" collapsed="false">
      <c r="E578" s="143"/>
      <c r="F578" s="143"/>
      <c r="G578" s="143"/>
    </row>
    <row r="579" customFormat="false" ht="12.75" hidden="false" customHeight="false" outlineLevel="0" collapsed="false">
      <c r="E579" s="143"/>
      <c r="F579" s="143"/>
      <c r="G579" s="143"/>
    </row>
    <row r="580" customFormat="false" ht="12.75" hidden="false" customHeight="false" outlineLevel="0" collapsed="false">
      <c r="E580" s="143"/>
      <c r="F580" s="143"/>
      <c r="G580" s="143"/>
    </row>
    <row r="581" customFormat="false" ht="12.75" hidden="false" customHeight="false" outlineLevel="0" collapsed="false">
      <c r="E581" s="143"/>
      <c r="F581" s="143"/>
      <c r="G581" s="143"/>
    </row>
    <row r="582" customFormat="false" ht="12.75" hidden="false" customHeight="false" outlineLevel="0" collapsed="false">
      <c r="E582" s="143"/>
      <c r="F582" s="143"/>
      <c r="G582" s="143"/>
    </row>
    <row r="583" customFormat="false" ht="12.75" hidden="false" customHeight="false" outlineLevel="0" collapsed="false">
      <c r="E583" s="143"/>
      <c r="F583" s="143"/>
      <c r="G583" s="143"/>
    </row>
    <row r="584" customFormat="false" ht="12.75" hidden="false" customHeight="false" outlineLevel="0" collapsed="false">
      <c r="E584" s="143"/>
      <c r="F584" s="143"/>
      <c r="G584" s="143"/>
    </row>
    <row r="585" customFormat="false" ht="12.75" hidden="false" customHeight="false" outlineLevel="0" collapsed="false">
      <c r="E585" s="143"/>
      <c r="F585" s="143"/>
      <c r="G585" s="143"/>
    </row>
    <row r="586" customFormat="false" ht="12.75" hidden="false" customHeight="false" outlineLevel="0" collapsed="false">
      <c r="E586" s="143"/>
      <c r="F586" s="143"/>
      <c r="G586" s="143"/>
    </row>
    <row r="587" customFormat="false" ht="12.75" hidden="false" customHeight="false" outlineLevel="0" collapsed="false">
      <c r="E587" s="143"/>
      <c r="F587" s="143"/>
      <c r="G587" s="143"/>
    </row>
    <row r="588" customFormat="false" ht="12.75" hidden="false" customHeight="false" outlineLevel="0" collapsed="false">
      <c r="E588" s="143"/>
      <c r="F588" s="143"/>
      <c r="G588" s="143"/>
    </row>
    <row r="589" customFormat="false" ht="12.75" hidden="false" customHeight="false" outlineLevel="0" collapsed="false">
      <c r="E589" s="143"/>
      <c r="F589" s="143"/>
      <c r="G589" s="143"/>
    </row>
    <row r="590" customFormat="false" ht="12.75" hidden="false" customHeight="false" outlineLevel="0" collapsed="false">
      <c r="E590" s="143"/>
      <c r="F590" s="143"/>
      <c r="G590" s="143"/>
    </row>
    <row r="591" customFormat="false" ht="12.75" hidden="false" customHeight="false" outlineLevel="0" collapsed="false">
      <c r="E591" s="143"/>
      <c r="F591" s="143"/>
      <c r="G591" s="143"/>
    </row>
    <row r="592" customFormat="false" ht="12.75" hidden="false" customHeight="false" outlineLevel="0" collapsed="false">
      <c r="E592" s="143"/>
      <c r="F592" s="143"/>
      <c r="G592" s="143"/>
    </row>
    <row r="593" customFormat="false" ht="12.75" hidden="false" customHeight="false" outlineLevel="0" collapsed="false">
      <c r="E593" s="143"/>
      <c r="F593" s="143"/>
      <c r="G593" s="143"/>
    </row>
    <row r="594" customFormat="false" ht="12.75" hidden="false" customHeight="false" outlineLevel="0" collapsed="false">
      <c r="E594" s="143"/>
      <c r="F594" s="143"/>
      <c r="G594" s="143"/>
    </row>
    <row r="595" customFormat="false" ht="12.75" hidden="false" customHeight="false" outlineLevel="0" collapsed="false">
      <c r="E595" s="143"/>
      <c r="F595" s="143"/>
      <c r="G595" s="143"/>
    </row>
    <row r="596" customFormat="false" ht="12.75" hidden="false" customHeight="false" outlineLevel="0" collapsed="false">
      <c r="E596" s="143"/>
      <c r="F596" s="143"/>
      <c r="G596" s="143"/>
    </row>
    <row r="597" customFormat="false" ht="12.75" hidden="false" customHeight="false" outlineLevel="0" collapsed="false">
      <c r="E597" s="143"/>
      <c r="F597" s="143"/>
      <c r="G597" s="143"/>
    </row>
    <row r="598" customFormat="false" ht="12.75" hidden="false" customHeight="false" outlineLevel="0" collapsed="false">
      <c r="E598" s="143"/>
      <c r="F598" s="143"/>
      <c r="G598" s="143"/>
    </row>
    <row r="599" customFormat="false" ht="12.75" hidden="false" customHeight="false" outlineLevel="0" collapsed="false">
      <c r="E599" s="143"/>
      <c r="F599" s="143"/>
      <c r="G599" s="143"/>
    </row>
    <row r="600" customFormat="false" ht="12.75" hidden="false" customHeight="false" outlineLevel="0" collapsed="false">
      <c r="E600" s="143"/>
      <c r="F600" s="143"/>
      <c r="G600" s="143"/>
    </row>
    <row r="601" customFormat="false" ht="12.75" hidden="false" customHeight="false" outlineLevel="0" collapsed="false">
      <c r="E601" s="143"/>
      <c r="F601" s="143"/>
      <c r="G601" s="143"/>
    </row>
    <row r="602" customFormat="false" ht="12.75" hidden="false" customHeight="false" outlineLevel="0" collapsed="false">
      <c r="E602" s="143"/>
      <c r="F602" s="143"/>
      <c r="G602" s="143"/>
    </row>
    <row r="603" customFormat="false" ht="12.75" hidden="false" customHeight="false" outlineLevel="0" collapsed="false">
      <c r="E603" s="143"/>
      <c r="F603" s="143"/>
      <c r="G603" s="143"/>
    </row>
    <row r="604" customFormat="false" ht="12.75" hidden="false" customHeight="false" outlineLevel="0" collapsed="false">
      <c r="E604" s="143"/>
      <c r="F604" s="143"/>
      <c r="G604" s="143"/>
    </row>
    <row r="605" customFormat="false" ht="12.75" hidden="false" customHeight="false" outlineLevel="0" collapsed="false">
      <c r="E605" s="143"/>
      <c r="F605" s="143"/>
      <c r="G605" s="143"/>
    </row>
    <row r="606" customFormat="false" ht="12.75" hidden="false" customHeight="false" outlineLevel="0" collapsed="false">
      <c r="E606" s="143"/>
      <c r="F606" s="143"/>
      <c r="G606" s="143"/>
    </row>
    <row r="607" customFormat="false" ht="12.75" hidden="false" customHeight="false" outlineLevel="0" collapsed="false">
      <c r="E607" s="143"/>
      <c r="F607" s="143"/>
      <c r="G607" s="143"/>
    </row>
    <row r="608" customFormat="false" ht="12.75" hidden="false" customHeight="false" outlineLevel="0" collapsed="false">
      <c r="E608" s="143"/>
      <c r="F608" s="143"/>
      <c r="G608" s="143"/>
    </row>
    <row r="609" customFormat="false" ht="12.75" hidden="false" customHeight="false" outlineLevel="0" collapsed="false">
      <c r="E609" s="143"/>
      <c r="F609" s="143"/>
      <c r="G609" s="143"/>
    </row>
    <row r="610" customFormat="false" ht="12.75" hidden="false" customHeight="false" outlineLevel="0" collapsed="false">
      <c r="E610" s="143"/>
      <c r="F610" s="143"/>
      <c r="G610" s="143"/>
    </row>
    <row r="611" customFormat="false" ht="12.75" hidden="false" customHeight="false" outlineLevel="0" collapsed="false">
      <c r="E611" s="143"/>
      <c r="F611" s="143"/>
      <c r="G611" s="143"/>
    </row>
    <row r="612" customFormat="false" ht="12.75" hidden="false" customHeight="false" outlineLevel="0" collapsed="false">
      <c r="E612" s="143"/>
      <c r="F612" s="143"/>
      <c r="G612" s="143"/>
    </row>
    <row r="613" customFormat="false" ht="12.75" hidden="false" customHeight="false" outlineLevel="0" collapsed="false">
      <c r="E613" s="143"/>
      <c r="F613" s="143"/>
      <c r="G613" s="143"/>
    </row>
    <row r="614" customFormat="false" ht="12.75" hidden="false" customHeight="false" outlineLevel="0" collapsed="false">
      <c r="E614" s="143"/>
      <c r="F614" s="143"/>
      <c r="G614" s="143"/>
    </row>
    <row r="615" customFormat="false" ht="12.75" hidden="false" customHeight="false" outlineLevel="0" collapsed="false">
      <c r="E615" s="143"/>
      <c r="F615" s="143"/>
      <c r="G615" s="143"/>
    </row>
    <row r="616" customFormat="false" ht="12.75" hidden="false" customHeight="false" outlineLevel="0" collapsed="false">
      <c r="E616" s="143"/>
      <c r="F616" s="143"/>
      <c r="G616" s="143"/>
    </row>
    <row r="617" customFormat="false" ht="12.75" hidden="false" customHeight="false" outlineLevel="0" collapsed="false">
      <c r="E617" s="143"/>
      <c r="F617" s="143"/>
      <c r="G617" s="143"/>
    </row>
    <row r="618" customFormat="false" ht="12.75" hidden="false" customHeight="false" outlineLevel="0" collapsed="false">
      <c r="E618" s="143"/>
      <c r="F618" s="143"/>
      <c r="G618" s="143"/>
    </row>
    <row r="619" customFormat="false" ht="12.75" hidden="false" customHeight="false" outlineLevel="0" collapsed="false">
      <c r="E619" s="143"/>
      <c r="F619" s="143"/>
      <c r="G619" s="143"/>
    </row>
    <row r="620" customFormat="false" ht="12.75" hidden="false" customHeight="false" outlineLevel="0" collapsed="false">
      <c r="E620" s="143"/>
      <c r="F620" s="143"/>
      <c r="G620" s="143"/>
    </row>
    <row r="621" customFormat="false" ht="12.75" hidden="false" customHeight="false" outlineLevel="0" collapsed="false">
      <c r="E621" s="143"/>
      <c r="F621" s="143"/>
      <c r="G621" s="143"/>
    </row>
    <row r="622" customFormat="false" ht="12.75" hidden="false" customHeight="false" outlineLevel="0" collapsed="false">
      <c r="E622" s="143"/>
      <c r="F622" s="143"/>
      <c r="G622" s="143"/>
    </row>
    <row r="623" customFormat="false" ht="12.75" hidden="false" customHeight="false" outlineLevel="0" collapsed="false">
      <c r="E623" s="143"/>
      <c r="F623" s="143"/>
      <c r="G623" s="143"/>
    </row>
    <row r="624" customFormat="false" ht="12.75" hidden="false" customHeight="false" outlineLevel="0" collapsed="false">
      <c r="E624" s="143"/>
      <c r="F624" s="143"/>
      <c r="G624" s="143"/>
    </row>
    <row r="625" customFormat="false" ht="12.75" hidden="false" customHeight="false" outlineLevel="0" collapsed="false">
      <c r="E625" s="143"/>
      <c r="F625" s="143"/>
      <c r="G625" s="143"/>
    </row>
    <row r="626" customFormat="false" ht="12.75" hidden="false" customHeight="false" outlineLevel="0" collapsed="false">
      <c r="E626" s="143"/>
      <c r="F626" s="143"/>
      <c r="G626" s="143"/>
    </row>
    <row r="627" customFormat="false" ht="12.75" hidden="false" customHeight="false" outlineLevel="0" collapsed="false">
      <c r="E627" s="143"/>
      <c r="F627" s="143"/>
      <c r="G627" s="143"/>
    </row>
    <row r="628" customFormat="false" ht="12.75" hidden="false" customHeight="false" outlineLevel="0" collapsed="false">
      <c r="E628" s="143"/>
      <c r="F628" s="143"/>
      <c r="G628" s="143"/>
    </row>
    <row r="629" customFormat="false" ht="12.75" hidden="false" customHeight="false" outlineLevel="0" collapsed="false">
      <c r="E629" s="143"/>
      <c r="F629" s="143"/>
      <c r="G629" s="143"/>
    </row>
    <row r="630" customFormat="false" ht="12.75" hidden="false" customHeight="false" outlineLevel="0" collapsed="false">
      <c r="E630" s="143"/>
      <c r="F630" s="143"/>
      <c r="G630" s="143"/>
    </row>
    <row r="631" customFormat="false" ht="12.75" hidden="false" customHeight="false" outlineLevel="0" collapsed="false">
      <c r="E631" s="143"/>
      <c r="F631" s="143"/>
      <c r="G631" s="143"/>
    </row>
    <row r="632" customFormat="false" ht="12.75" hidden="false" customHeight="false" outlineLevel="0" collapsed="false">
      <c r="E632" s="143"/>
      <c r="F632" s="143"/>
      <c r="G632" s="143"/>
    </row>
    <row r="633" customFormat="false" ht="12.75" hidden="false" customHeight="false" outlineLevel="0" collapsed="false">
      <c r="E633" s="143"/>
      <c r="F633" s="143"/>
      <c r="G633" s="143"/>
    </row>
    <row r="634" customFormat="false" ht="12.75" hidden="false" customHeight="false" outlineLevel="0" collapsed="false">
      <c r="E634" s="143"/>
      <c r="F634" s="143"/>
      <c r="G634" s="143"/>
    </row>
    <row r="635" customFormat="false" ht="12.75" hidden="false" customHeight="false" outlineLevel="0" collapsed="false">
      <c r="E635" s="143"/>
      <c r="F635" s="143"/>
      <c r="G635" s="143"/>
    </row>
    <row r="636" customFormat="false" ht="12.75" hidden="false" customHeight="false" outlineLevel="0" collapsed="false">
      <c r="E636" s="143"/>
      <c r="F636" s="143"/>
      <c r="G636" s="143"/>
    </row>
    <row r="637" customFormat="false" ht="12.75" hidden="false" customHeight="false" outlineLevel="0" collapsed="false">
      <c r="E637" s="143"/>
      <c r="F637" s="143"/>
      <c r="G637" s="143"/>
    </row>
    <row r="638" customFormat="false" ht="12.75" hidden="false" customHeight="false" outlineLevel="0" collapsed="false">
      <c r="E638" s="143"/>
      <c r="F638" s="143"/>
      <c r="G638" s="143"/>
    </row>
    <row r="639" customFormat="false" ht="12.75" hidden="false" customHeight="false" outlineLevel="0" collapsed="false">
      <c r="E639" s="143"/>
      <c r="F639" s="143"/>
      <c r="G639" s="143"/>
    </row>
    <row r="640" customFormat="false" ht="12.75" hidden="false" customHeight="false" outlineLevel="0" collapsed="false">
      <c r="E640" s="143"/>
      <c r="F640" s="143"/>
      <c r="G640" s="143"/>
    </row>
    <row r="641" customFormat="false" ht="12.75" hidden="false" customHeight="false" outlineLevel="0" collapsed="false">
      <c r="E641" s="143"/>
      <c r="F641" s="143"/>
      <c r="G641" s="143"/>
    </row>
    <row r="642" customFormat="false" ht="12.75" hidden="false" customHeight="false" outlineLevel="0" collapsed="false">
      <c r="E642" s="143"/>
      <c r="F642" s="143"/>
      <c r="G642" s="143"/>
    </row>
    <row r="643" customFormat="false" ht="12.75" hidden="false" customHeight="false" outlineLevel="0" collapsed="false">
      <c r="E643" s="143"/>
      <c r="F643" s="143"/>
      <c r="G643" s="143"/>
    </row>
    <row r="644" customFormat="false" ht="12.75" hidden="false" customHeight="false" outlineLevel="0" collapsed="false">
      <c r="E644" s="143"/>
      <c r="F644" s="143"/>
      <c r="G644" s="143"/>
    </row>
    <row r="645" customFormat="false" ht="12.75" hidden="false" customHeight="false" outlineLevel="0" collapsed="false">
      <c r="E645" s="143"/>
      <c r="F645" s="143"/>
      <c r="G645" s="143"/>
    </row>
    <row r="646" customFormat="false" ht="12.75" hidden="false" customHeight="false" outlineLevel="0" collapsed="false">
      <c r="E646" s="143"/>
      <c r="F646" s="143"/>
      <c r="G646" s="143"/>
    </row>
    <row r="647" customFormat="false" ht="12.75" hidden="false" customHeight="false" outlineLevel="0" collapsed="false">
      <c r="E647" s="143"/>
      <c r="F647" s="143"/>
      <c r="G647" s="143"/>
    </row>
    <row r="648" customFormat="false" ht="12.75" hidden="false" customHeight="false" outlineLevel="0" collapsed="false">
      <c r="E648" s="143"/>
      <c r="F648" s="143"/>
      <c r="G648" s="143"/>
    </row>
    <row r="649" customFormat="false" ht="12.75" hidden="false" customHeight="false" outlineLevel="0" collapsed="false">
      <c r="E649" s="143"/>
      <c r="F649" s="143"/>
      <c r="G649" s="143"/>
    </row>
    <row r="650" customFormat="false" ht="12.75" hidden="false" customHeight="false" outlineLevel="0" collapsed="false">
      <c r="E650" s="143"/>
      <c r="F650" s="143"/>
      <c r="G650" s="143"/>
    </row>
    <row r="651" customFormat="false" ht="12.75" hidden="false" customHeight="false" outlineLevel="0" collapsed="false">
      <c r="E651" s="143"/>
      <c r="F651" s="143"/>
      <c r="G651" s="143"/>
    </row>
    <row r="652" customFormat="false" ht="12.75" hidden="false" customHeight="false" outlineLevel="0" collapsed="false">
      <c r="E652" s="143"/>
      <c r="F652" s="143"/>
      <c r="G652" s="143"/>
    </row>
    <row r="653" customFormat="false" ht="12.75" hidden="false" customHeight="false" outlineLevel="0" collapsed="false">
      <c r="E653" s="143"/>
      <c r="F653" s="143"/>
      <c r="G653" s="143"/>
    </row>
    <row r="654" customFormat="false" ht="12.75" hidden="false" customHeight="false" outlineLevel="0" collapsed="false">
      <c r="E654" s="143"/>
      <c r="F654" s="143"/>
      <c r="G654" s="143"/>
    </row>
    <row r="655" customFormat="false" ht="12.75" hidden="false" customHeight="false" outlineLevel="0" collapsed="false">
      <c r="E655" s="143"/>
      <c r="F655" s="143"/>
      <c r="G655" s="143"/>
    </row>
    <row r="656" customFormat="false" ht="12.75" hidden="false" customHeight="false" outlineLevel="0" collapsed="false">
      <c r="E656" s="143"/>
      <c r="F656" s="143"/>
      <c r="G656" s="143"/>
    </row>
    <row r="657" customFormat="false" ht="12.75" hidden="false" customHeight="false" outlineLevel="0" collapsed="false">
      <c r="E657" s="143"/>
      <c r="F657" s="143"/>
      <c r="G657" s="143"/>
    </row>
    <row r="658" customFormat="false" ht="12.75" hidden="false" customHeight="false" outlineLevel="0" collapsed="false">
      <c r="E658" s="143"/>
      <c r="F658" s="143"/>
      <c r="G658" s="143"/>
    </row>
    <row r="659" customFormat="false" ht="12.75" hidden="false" customHeight="false" outlineLevel="0" collapsed="false">
      <c r="E659" s="143"/>
      <c r="F659" s="143"/>
      <c r="G659" s="143"/>
    </row>
    <row r="660" customFormat="false" ht="12.75" hidden="false" customHeight="false" outlineLevel="0" collapsed="false">
      <c r="E660" s="143"/>
      <c r="F660" s="143"/>
      <c r="G660" s="143"/>
    </row>
    <row r="661" customFormat="false" ht="12.75" hidden="false" customHeight="false" outlineLevel="0" collapsed="false">
      <c r="E661" s="143"/>
      <c r="F661" s="143"/>
      <c r="G661" s="143"/>
    </row>
    <row r="662" customFormat="false" ht="12.75" hidden="false" customHeight="false" outlineLevel="0" collapsed="false">
      <c r="E662" s="143"/>
      <c r="F662" s="143"/>
      <c r="G662" s="143"/>
    </row>
    <row r="663" customFormat="false" ht="12.75" hidden="false" customHeight="false" outlineLevel="0" collapsed="false">
      <c r="E663" s="143"/>
      <c r="F663" s="143"/>
      <c r="G663" s="143"/>
    </row>
    <row r="664" customFormat="false" ht="12.75" hidden="false" customHeight="false" outlineLevel="0" collapsed="false">
      <c r="E664" s="143"/>
      <c r="F664" s="143"/>
      <c r="G664" s="143"/>
    </row>
    <row r="665" customFormat="false" ht="12.75" hidden="false" customHeight="false" outlineLevel="0" collapsed="false">
      <c r="E665" s="143"/>
      <c r="F665" s="143"/>
      <c r="G665" s="143"/>
    </row>
    <row r="666" customFormat="false" ht="12.75" hidden="false" customHeight="false" outlineLevel="0" collapsed="false">
      <c r="E666" s="143"/>
      <c r="F666" s="143"/>
      <c r="G666" s="143"/>
    </row>
    <row r="667" customFormat="false" ht="12.75" hidden="false" customHeight="false" outlineLevel="0" collapsed="false">
      <c r="E667" s="143"/>
      <c r="F667" s="143"/>
      <c r="G667" s="143"/>
    </row>
    <row r="668" customFormat="false" ht="12.75" hidden="false" customHeight="false" outlineLevel="0" collapsed="false">
      <c r="E668" s="143"/>
      <c r="F668" s="143"/>
      <c r="G668" s="143"/>
    </row>
    <row r="669" customFormat="false" ht="12.75" hidden="false" customHeight="false" outlineLevel="0" collapsed="false">
      <c r="E669" s="143"/>
      <c r="F669" s="143"/>
      <c r="G669" s="143"/>
    </row>
    <row r="670" customFormat="false" ht="12.75" hidden="false" customHeight="false" outlineLevel="0" collapsed="false">
      <c r="E670" s="143"/>
      <c r="F670" s="143"/>
      <c r="G670" s="143"/>
    </row>
    <row r="671" customFormat="false" ht="12.75" hidden="false" customHeight="false" outlineLevel="0" collapsed="false">
      <c r="E671" s="143"/>
      <c r="F671" s="143"/>
      <c r="G671" s="143"/>
    </row>
    <row r="672" customFormat="false" ht="12.75" hidden="false" customHeight="false" outlineLevel="0" collapsed="false">
      <c r="E672" s="143"/>
      <c r="F672" s="143"/>
      <c r="G672" s="143"/>
    </row>
    <row r="673" customFormat="false" ht="12.75" hidden="false" customHeight="false" outlineLevel="0" collapsed="false">
      <c r="E673" s="143"/>
      <c r="F673" s="143"/>
      <c r="G673" s="143"/>
    </row>
    <row r="674" customFormat="false" ht="12.75" hidden="false" customHeight="false" outlineLevel="0" collapsed="false">
      <c r="E674" s="143"/>
      <c r="F674" s="143"/>
      <c r="G674" s="143"/>
    </row>
    <row r="675" customFormat="false" ht="12.75" hidden="false" customHeight="false" outlineLevel="0" collapsed="false">
      <c r="E675" s="143"/>
      <c r="F675" s="143"/>
      <c r="G675" s="143"/>
    </row>
    <row r="676" customFormat="false" ht="12.75" hidden="false" customHeight="false" outlineLevel="0" collapsed="false">
      <c r="E676" s="143"/>
      <c r="F676" s="143"/>
      <c r="G676" s="143"/>
    </row>
    <row r="677" customFormat="false" ht="12.75" hidden="false" customHeight="false" outlineLevel="0" collapsed="false">
      <c r="E677" s="143"/>
      <c r="F677" s="143"/>
      <c r="G677" s="143"/>
    </row>
    <row r="678" customFormat="false" ht="12.75" hidden="false" customHeight="false" outlineLevel="0" collapsed="false">
      <c r="E678" s="143"/>
      <c r="F678" s="143"/>
      <c r="G678" s="143"/>
    </row>
    <row r="679" customFormat="false" ht="12.75" hidden="false" customHeight="false" outlineLevel="0" collapsed="false">
      <c r="E679" s="143"/>
      <c r="F679" s="143"/>
      <c r="G679" s="143"/>
    </row>
    <row r="680" customFormat="false" ht="12.75" hidden="false" customHeight="false" outlineLevel="0" collapsed="false">
      <c r="E680" s="143"/>
      <c r="F680" s="143"/>
      <c r="G680" s="143"/>
    </row>
    <row r="681" customFormat="false" ht="12.75" hidden="false" customHeight="false" outlineLevel="0" collapsed="false">
      <c r="E681" s="143"/>
      <c r="F681" s="143"/>
      <c r="G681" s="143"/>
    </row>
    <row r="682" customFormat="false" ht="12.75" hidden="false" customHeight="false" outlineLevel="0" collapsed="false">
      <c r="E682" s="143"/>
      <c r="F682" s="143"/>
      <c r="G682" s="143"/>
    </row>
    <row r="683" customFormat="false" ht="12.75" hidden="false" customHeight="false" outlineLevel="0" collapsed="false">
      <c r="E683" s="143"/>
      <c r="F683" s="143"/>
      <c r="G683" s="143"/>
    </row>
    <row r="684" customFormat="false" ht="12.75" hidden="false" customHeight="false" outlineLevel="0" collapsed="false">
      <c r="E684" s="143"/>
      <c r="F684" s="143"/>
      <c r="G684" s="143"/>
    </row>
    <row r="685" customFormat="false" ht="12.75" hidden="false" customHeight="false" outlineLevel="0" collapsed="false">
      <c r="E685" s="143"/>
      <c r="F685" s="143"/>
      <c r="G685" s="143"/>
    </row>
    <row r="686" customFormat="false" ht="12.75" hidden="false" customHeight="false" outlineLevel="0" collapsed="false">
      <c r="E686" s="143"/>
      <c r="F686" s="143"/>
      <c r="G686" s="143"/>
    </row>
    <row r="687" customFormat="false" ht="12.75" hidden="false" customHeight="false" outlineLevel="0" collapsed="false">
      <c r="E687" s="143"/>
      <c r="F687" s="143"/>
      <c r="G687" s="143"/>
    </row>
    <row r="688" customFormat="false" ht="12.75" hidden="false" customHeight="false" outlineLevel="0" collapsed="false">
      <c r="E688" s="143"/>
      <c r="F688" s="143"/>
      <c r="G688" s="143"/>
    </row>
    <row r="689" customFormat="false" ht="12.75" hidden="false" customHeight="false" outlineLevel="0" collapsed="false">
      <c r="E689" s="143"/>
      <c r="F689" s="143"/>
      <c r="G689" s="143"/>
    </row>
    <row r="690" customFormat="false" ht="12.75" hidden="false" customHeight="false" outlineLevel="0" collapsed="false">
      <c r="E690" s="143"/>
      <c r="F690" s="143"/>
      <c r="G690" s="143"/>
    </row>
    <row r="691" customFormat="false" ht="12.75" hidden="false" customHeight="false" outlineLevel="0" collapsed="false">
      <c r="E691" s="143"/>
      <c r="F691" s="143"/>
      <c r="G691" s="143"/>
    </row>
    <row r="692" customFormat="false" ht="12.75" hidden="false" customHeight="false" outlineLevel="0" collapsed="false">
      <c r="E692" s="143"/>
      <c r="F692" s="143"/>
      <c r="G692" s="143"/>
    </row>
    <row r="693" customFormat="false" ht="12.75" hidden="false" customHeight="false" outlineLevel="0" collapsed="false">
      <c r="E693" s="143"/>
      <c r="F693" s="143"/>
      <c r="G693" s="143"/>
    </row>
    <row r="694" customFormat="false" ht="12.75" hidden="false" customHeight="false" outlineLevel="0" collapsed="false">
      <c r="E694" s="143"/>
      <c r="F694" s="143"/>
      <c r="G694" s="143"/>
    </row>
    <row r="695" customFormat="false" ht="12.75" hidden="false" customHeight="false" outlineLevel="0" collapsed="false">
      <c r="E695" s="143"/>
      <c r="F695" s="143"/>
      <c r="G695" s="143"/>
    </row>
    <row r="696" customFormat="false" ht="12.75" hidden="false" customHeight="false" outlineLevel="0" collapsed="false">
      <c r="E696" s="143"/>
      <c r="F696" s="143"/>
      <c r="G696" s="143"/>
    </row>
    <row r="697" customFormat="false" ht="12.75" hidden="false" customHeight="false" outlineLevel="0" collapsed="false">
      <c r="E697" s="143"/>
      <c r="F697" s="143"/>
      <c r="G697" s="143"/>
    </row>
    <row r="698" customFormat="false" ht="12.75" hidden="false" customHeight="false" outlineLevel="0" collapsed="false">
      <c r="E698" s="143"/>
      <c r="F698" s="143"/>
      <c r="G698" s="143"/>
    </row>
    <row r="699" customFormat="false" ht="12.75" hidden="false" customHeight="false" outlineLevel="0" collapsed="false">
      <c r="E699" s="143"/>
      <c r="F699" s="143"/>
      <c r="G699" s="143"/>
    </row>
    <row r="700" customFormat="false" ht="12.75" hidden="false" customHeight="false" outlineLevel="0" collapsed="false">
      <c r="E700" s="143"/>
      <c r="F700" s="143"/>
      <c r="G700" s="143"/>
    </row>
    <row r="701" customFormat="false" ht="12.75" hidden="false" customHeight="false" outlineLevel="0" collapsed="false">
      <c r="E701" s="143"/>
      <c r="F701" s="143"/>
      <c r="G701" s="143"/>
    </row>
    <row r="702" customFormat="false" ht="12.75" hidden="false" customHeight="false" outlineLevel="0" collapsed="false">
      <c r="E702" s="143"/>
      <c r="F702" s="143"/>
      <c r="G702" s="143"/>
    </row>
    <row r="703" customFormat="false" ht="12.75" hidden="false" customHeight="false" outlineLevel="0" collapsed="false">
      <c r="E703" s="143"/>
      <c r="F703" s="143"/>
      <c r="G703" s="143"/>
    </row>
    <row r="704" customFormat="false" ht="12.75" hidden="false" customHeight="false" outlineLevel="0" collapsed="false">
      <c r="E704" s="143"/>
      <c r="F704" s="143"/>
      <c r="G704" s="143"/>
    </row>
    <row r="705" customFormat="false" ht="12.75" hidden="false" customHeight="false" outlineLevel="0" collapsed="false">
      <c r="E705" s="143"/>
      <c r="F705" s="143"/>
      <c r="G705" s="143"/>
    </row>
    <row r="706" customFormat="false" ht="12.75" hidden="false" customHeight="false" outlineLevel="0" collapsed="false">
      <c r="E706" s="143"/>
      <c r="F706" s="143"/>
      <c r="G706" s="143"/>
    </row>
    <row r="707" customFormat="false" ht="12.75" hidden="false" customHeight="false" outlineLevel="0" collapsed="false">
      <c r="E707" s="143"/>
      <c r="F707" s="143"/>
      <c r="G707" s="143"/>
    </row>
    <row r="708" customFormat="false" ht="12.75" hidden="false" customHeight="false" outlineLevel="0" collapsed="false">
      <c r="E708" s="143"/>
      <c r="F708" s="143"/>
      <c r="G708" s="143"/>
    </row>
    <row r="709" customFormat="false" ht="12.75" hidden="false" customHeight="false" outlineLevel="0" collapsed="false">
      <c r="E709" s="143"/>
      <c r="F709" s="143"/>
      <c r="G709" s="143"/>
    </row>
    <row r="710" customFormat="false" ht="12.75" hidden="false" customHeight="false" outlineLevel="0" collapsed="false">
      <c r="E710" s="143"/>
      <c r="F710" s="143"/>
      <c r="G710" s="143"/>
    </row>
    <row r="711" customFormat="false" ht="12.75" hidden="false" customHeight="false" outlineLevel="0" collapsed="false">
      <c r="E711" s="143"/>
      <c r="F711" s="143"/>
      <c r="G711" s="143"/>
    </row>
    <row r="712" customFormat="false" ht="12.75" hidden="false" customHeight="false" outlineLevel="0" collapsed="false">
      <c r="E712" s="143"/>
      <c r="F712" s="143"/>
      <c r="G712" s="143"/>
    </row>
    <row r="713" customFormat="false" ht="12.75" hidden="false" customHeight="false" outlineLevel="0" collapsed="false">
      <c r="E713" s="143"/>
      <c r="F713" s="143"/>
      <c r="G713" s="143"/>
    </row>
    <row r="714" customFormat="false" ht="12.75" hidden="false" customHeight="false" outlineLevel="0" collapsed="false">
      <c r="E714" s="143"/>
      <c r="F714" s="143"/>
      <c r="G714" s="143"/>
    </row>
    <row r="715" customFormat="false" ht="12.75" hidden="false" customHeight="false" outlineLevel="0" collapsed="false">
      <c r="E715" s="143"/>
      <c r="F715" s="143"/>
      <c r="G715" s="143"/>
    </row>
    <row r="716" customFormat="false" ht="12.75" hidden="false" customHeight="false" outlineLevel="0" collapsed="false">
      <c r="E716" s="143"/>
      <c r="F716" s="143"/>
      <c r="G716" s="143"/>
    </row>
    <row r="717" customFormat="false" ht="12.75" hidden="false" customHeight="false" outlineLevel="0" collapsed="false">
      <c r="E717" s="143"/>
      <c r="F717" s="143"/>
      <c r="G717" s="143"/>
    </row>
    <row r="718" customFormat="false" ht="12.75" hidden="false" customHeight="false" outlineLevel="0" collapsed="false">
      <c r="E718" s="143"/>
      <c r="F718" s="143"/>
      <c r="G718" s="143"/>
    </row>
    <row r="719" customFormat="false" ht="12.75" hidden="false" customHeight="false" outlineLevel="0" collapsed="false">
      <c r="E719" s="143"/>
      <c r="F719" s="143"/>
      <c r="G719" s="143"/>
    </row>
    <row r="720" customFormat="false" ht="12.75" hidden="false" customHeight="false" outlineLevel="0" collapsed="false">
      <c r="E720" s="143"/>
      <c r="F720" s="143"/>
      <c r="G720" s="143"/>
    </row>
    <row r="721" customFormat="false" ht="12.75" hidden="false" customHeight="false" outlineLevel="0" collapsed="false">
      <c r="E721" s="143"/>
      <c r="F721" s="143"/>
      <c r="G721" s="143"/>
    </row>
    <row r="722" customFormat="false" ht="12.75" hidden="false" customHeight="false" outlineLevel="0" collapsed="false">
      <c r="E722" s="143"/>
      <c r="F722" s="143"/>
      <c r="G722" s="143"/>
    </row>
    <row r="723" customFormat="false" ht="12.75" hidden="false" customHeight="false" outlineLevel="0" collapsed="false">
      <c r="E723" s="143"/>
      <c r="F723" s="143"/>
      <c r="G723" s="143"/>
    </row>
    <row r="724" customFormat="false" ht="12.75" hidden="false" customHeight="false" outlineLevel="0" collapsed="false">
      <c r="E724" s="143"/>
      <c r="F724" s="143"/>
      <c r="G724" s="143"/>
    </row>
    <row r="725" customFormat="false" ht="12.75" hidden="false" customHeight="false" outlineLevel="0" collapsed="false">
      <c r="E725" s="143"/>
      <c r="F725" s="143"/>
      <c r="G725" s="143"/>
    </row>
    <row r="726" customFormat="false" ht="12.75" hidden="false" customHeight="false" outlineLevel="0" collapsed="false">
      <c r="E726" s="143"/>
      <c r="F726" s="143"/>
      <c r="G726" s="143"/>
    </row>
    <row r="727" customFormat="false" ht="12.75" hidden="false" customHeight="false" outlineLevel="0" collapsed="false">
      <c r="E727" s="143"/>
      <c r="F727" s="143"/>
      <c r="G727" s="143"/>
    </row>
    <row r="728" customFormat="false" ht="12.75" hidden="false" customHeight="false" outlineLevel="0" collapsed="false">
      <c r="E728" s="143"/>
      <c r="F728" s="143"/>
      <c r="G728" s="143"/>
    </row>
    <row r="729" customFormat="false" ht="12.75" hidden="false" customHeight="false" outlineLevel="0" collapsed="false">
      <c r="E729" s="143"/>
      <c r="F729" s="143"/>
      <c r="G729" s="143"/>
    </row>
    <row r="730" customFormat="false" ht="12.75" hidden="false" customHeight="false" outlineLevel="0" collapsed="false">
      <c r="E730" s="143"/>
      <c r="F730" s="143"/>
      <c r="G730" s="143"/>
    </row>
    <row r="731" customFormat="false" ht="12.75" hidden="false" customHeight="false" outlineLevel="0" collapsed="false">
      <c r="E731" s="143"/>
      <c r="F731" s="143"/>
      <c r="G731" s="143"/>
    </row>
    <row r="732" customFormat="false" ht="12.75" hidden="false" customHeight="false" outlineLevel="0" collapsed="false">
      <c r="E732" s="143"/>
      <c r="F732" s="143"/>
      <c r="G732" s="143"/>
    </row>
    <row r="733" customFormat="false" ht="12.75" hidden="false" customHeight="false" outlineLevel="0" collapsed="false">
      <c r="E733" s="143"/>
      <c r="F733" s="143"/>
      <c r="G733" s="143"/>
    </row>
    <row r="734" customFormat="false" ht="12.75" hidden="false" customHeight="false" outlineLevel="0" collapsed="false">
      <c r="E734" s="143"/>
      <c r="F734" s="143"/>
      <c r="G734" s="143"/>
    </row>
    <row r="735" customFormat="false" ht="12.75" hidden="false" customHeight="false" outlineLevel="0" collapsed="false">
      <c r="E735" s="143"/>
      <c r="F735" s="143"/>
      <c r="G735" s="143"/>
    </row>
    <row r="736" customFormat="false" ht="12.75" hidden="false" customHeight="false" outlineLevel="0" collapsed="false">
      <c r="E736" s="143"/>
      <c r="F736" s="143"/>
      <c r="G736" s="143"/>
    </row>
    <row r="737" customFormat="false" ht="12.75" hidden="false" customHeight="false" outlineLevel="0" collapsed="false">
      <c r="E737" s="143"/>
      <c r="F737" s="143"/>
      <c r="G737" s="143"/>
    </row>
    <row r="738" customFormat="false" ht="12.75" hidden="false" customHeight="false" outlineLevel="0" collapsed="false">
      <c r="E738" s="143"/>
      <c r="F738" s="143"/>
      <c r="G738" s="143"/>
    </row>
    <row r="739" customFormat="false" ht="12.75" hidden="false" customHeight="false" outlineLevel="0" collapsed="false">
      <c r="E739" s="143"/>
      <c r="F739" s="143"/>
      <c r="G739" s="143"/>
    </row>
    <row r="740" customFormat="false" ht="12.75" hidden="false" customHeight="false" outlineLevel="0" collapsed="false">
      <c r="E740" s="143"/>
      <c r="F740" s="143"/>
      <c r="G740" s="143"/>
    </row>
    <row r="741" customFormat="false" ht="12.75" hidden="false" customHeight="false" outlineLevel="0" collapsed="false">
      <c r="E741" s="143"/>
      <c r="F741" s="143"/>
      <c r="G741" s="143"/>
    </row>
    <row r="742" customFormat="false" ht="12.75" hidden="false" customHeight="false" outlineLevel="0" collapsed="false">
      <c r="E742" s="143"/>
      <c r="F742" s="143"/>
      <c r="G742" s="143"/>
    </row>
    <row r="743" customFormat="false" ht="12.75" hidden="false" customHeight="false" outlineLevel="0" collapsed="false">
      <c r="E743" s="143"/>
      <c r="F743" s="143"/>
      <c r="G743" s="143"/>
    </row>
    <row r="744" customFormat="false" ht="12.75" hidden="false" customHeight="false" outlineLevel="0" collapsed="false">
      <c r="E744" s="143"/>
      <c r="F744" s="143"/>
      <c r="G744" s="143"/>
    </row>
    <row r="745" customFormat="false" ht="12.75" hidden="false" customHeight="false" outlineLevel="0" collapsed="false">
      <c r="E745" s="143"/>
      <c r="F745" s="143"/>
      <c r="G745" s="143"/>
    </row>
    <row r="746" customFormat="false" ht="12.75" hidden="false" customHeight="false" outlineLevel="0" collapsed="false">
      <c r="E746" s="143"/>
      <c r="F746" s="143"/>
      <c r="G746" s="143"/>
    </row>
    <row r="747" customFormat="false" ht="12.75" hidden="false" customHeight="false" outlineLevel="0" collapsed="false">
      <c r="E747" s="143"/>
      <c r="F747" s="143"/>
      <c r="G747" s="143"/>
    </row>
    <row r="748" customFormat="false" ht="12.75" hidden="false" customHeight="false" outlineLevel="0" collapsed="false">
      <c r="E748" s="143"/>
      <c r="F748" s="143"/>
      <c r="G748" s="143"/>
    </row>
    <row r="749" customFormat="false" ht="12.75" hidden="false" customHeight="false" outlineLevel="0" collapsed="false">
      <c r="E749" s="143"/>
      <c r="F749" s="143"/>
      <c r="G749" s="143"/>
    </row>
    <row r="750" customFormat="false" ht="12.75" hidden="false" customHeight="false" outlineLevel="0" collapsed="false">
      <c r="E750" s="143"/>
      <c r="F750" s="143"/>
      <c r="G750" s="143"/>
    </row>
    <row r="751" customFormat="false" ht="12.75" hidden="false" customHeight="false" outlineLevel="0" collapsed="false">
      <c r="E751" s="143"/>
      <c r="F751" s="143"/>
      <c r="G751" s="143"/>
    </row>
    <row r="752" customFormat="false" ht="12.75" hidden="false" customHeight="false" outlineLevel="0" collapsed="false">
      <c r="E752" s="143"/>
      <c r="F752" s="143"/>
      <c r="G752" s="143"/>
    </row>
    <row r="753" customFormat="false" ht="12.75" hidden="false" customHeight="false" outlineLevel="0" collapsed="false">
      <c r="E753" s="143"/>
      <c r="F753" s="143"/>
      <c r="G753" s="143"/>
    </row>
    <row r="754" customFormat="false" ht="12.75" hidden="false" customHeight="false" outlineLevel="0" collapsed="false">
      <c r="E754" s="143"/>
      <c r="F754" s="143"/>
      <c r="G754" s="143"/>
    </row>
    <row r="755" customFormat="false" ht="12.75" hidden="false" customHeight="false" outlineLevel="0" collapsed="false">
      <c r="E755" s="143"/>
      <c r="F755" s="143"/>
      <c r="G755" s="143"/>
    </row>
    <row r="756" customFormat="false" ht="12.75" hidden="false" customHeight="false" outlineLevel="0" collapsed="false">
      <c r="E756" s="143"/>
      <c r="F756" s="143"/>
      <c r="G756" s="143"/>
    </row>
    <row r="757" customFormat="false" ht="12.75" hidden="false" customHeight="false" outlineLevel="0" collapsed="false">
      <c r="E757" s="143"/>
      <c r="F757" s="143"/>
      <c r="G757" s="143"/>
    </row>
    <row r="758" customFormat="false" ht="12.75" hidden="false" customHeight="false" outlineLevel="0" collapsed="false">
      <c r="E758" s="143"/>
      <c r="F758" s="143"/>
      <c r="G758" s="143"/>
    </row>
    <row r="759" customFormat="false" ht="12.75" hidden="false" customHeight="false" outlineLevel="0" collapsed="false">
      <c r="E759" s="143"/>
      <c r="F759" s="143"/>
      <c r="G759" s="143"/>
    </row>
    <row r="760" customFormat="false" ht="12.75" hidden="false" customHeight="false" outlineLevel="0" collapsed="false">
      <c r="E760" s="143"/>
      <c r="F760" s="143"/>
      <c r="G760" s="143"/>
    </row>
    <row r="761" customFormat="false" ht="12.75" hidden="false" customHeight="false" outlineLevel="0" collapsed="false">
      <c r="E761" s="143"/>
      <c r="F761" s="143"/>
      <c r="G761" s="143"/>
    </row>
    <row r="762" customFormat="false" ht="12.75" hidden="false" customHeight="false" outlineLevel="0" collapsed="false">
      <c r="E762" s="143"/>
      <c r="F762" s="143"/>
      <c r="G762" s="143"/>
    </row>
    <row r="763" customFormat="false" ht="12.75" hidden="false" customHeight="false" outlineLevel="0" collapsed="false">
      <c r="E763" s="143"/>
      <c r="F763" s="143"/>
      <c r="G763" s="143"/>
    </row>
    <row r="764" customFormat="false" ht="12.75" hidden="false" customHeight="false" outlineLevel="0" collapsed="false">
      <c r="E764" s="143"/>
      <c r="F764" s="143"/>
      <c r="G764" s="143"/>
    </row>
    <row r="765" customFormat="false" ht="12.75" hidden="false" customHeight="false" outlineLevel="0" collapsed="false">
      <c r="E765" s="143"/>
      <c r="F765" s="143"/>
      <c r="G765" s="143"/>
    </row>
    <row r="766" customFormat="false" ht="12.75" hidden="false" customHeight="false" outlineLevel="0" collapsed="false">
      <c r="E766" s="143"/>
      <c r="F766" s="143"/>
      <c r="G766" s="143"/>
    </row>
    <row r="767" customFormat="false" ht="12.75" hidden="false" customHeight="false" outlineLevel="0" collapsed="false">
      <c r="E767" s="143"/>
      <c r="F767" s="143"/>
      <c r="G767" s="143"/>
    </row>
    <row r="768" customFormat="false" ht="12.75" hidden="false" customHeight="false" outlineLevel="0" collapsed="false">
      <c r="E768" s="143"/>
      <c r="F768" s="143"/>
      <c r="G768" s="143"/>
    </row>
    <row r="769" customFormat="false" ht="12.75" hidden="false" customHeight="false" outlineLevel="0" collapsed="false">
      <c r="E769" s="143"/>
      <c r="F769" s="143"/>
      <c r="G769" s="143"/>
    </row>
    <row r="770" customFormat="false" ht="12.75" hidden="false" customHeight="false" outlineLevel="0" collapsed="false">
      <c r="E770" s="143"/>
      <c r="F770" s="143"/>
      <c r="G770" s="143"/>
    </row>
    <row r="771" customFormat="false" ht="12.75" hidden="false" customHeight="false" outlineLevel="0" collapsed="false">
      <c r="E771" s="143"/>
      <c r="F771" s="143"/>
      <c r="G771" s="143"/>
    </row>
    <row r="772" customFormat="false" ht="12.75" hidden="false" customHeight="false" outlineLevel="0" collapsed="false">
      <c r="E772" s="143"/>
      <c r="F772" s="143"/>
      <c r="G772" s="143"/>
    </row>
    <row r="773" customFormat="false" ht="12.75" hidden="false" customHeight="false" outlineLevel="0" collapsed="false">
      <c r="E773" s="143"/>
      <c r="F773" s="143"/>
      <c r="G773" s="143"/>
    </row>
    <row r="774" customFormat="false" ht="12.75" hidden="false" customHeight="false" outlineLevel="0" collapsed="false">
      <c r="E774" s="143"/>
      <c r="F774" s="143"/>
      <c r="G774" s="143"/>
    </row>
    <row r="775" customFormat="false" ht="12.75" hidden="false" customHeight="false" outlineLevel="0" collapsed="false">
      <c r="E775" s="143"/>
      <c r="F775" s="143"/>
      <c r="G775" s="143"/>
    </row>
    <row r="776" customFormat="false" ht="12.75" hidden="false" customHeight="false" outlineLevel="0" collapsed="false">
      <c r="E776" s="143"/>
      <c r="F776" s="143"/>
      <c r="G776" s="143"/>
    </row>
    <row r="777" customFormat="false" ht="12.75" hidden="false" customHeight="false" outlineLevel="0" collapsed="false">
      <c r="E777" s="143"/>
      <c r="F777" s="143"/>
      <c r="G777" s="143"/>
    </row>
    <row r="778" customFormat="false" ht="12.75" hidden="false" customHeight="false" outlineLevel="0" collapsed="false">
      <c r="E778" s="143"/>
      <c r="F778" s="143"/>
      <c r="G778" s="143"/>
    </row>
    <row r="779" customFormat="false" ht="12.75" hidden="false" customHeight="false" outlineLevel="0" collapsed="false">
      <c r="E779" s="143"/>
      <c r="F779" s="143"/>
      <c r="G779" s="143"/>
    </row>
    <row r="780" customFormat="false" ht="12.75" hidden="false" customHeight="false" outlineLevel="0" collapsed="false">
      <c r="E780" s="143"/>
      <c r="F780" s="143"/>
      <c r="G780" s="143"/>
    </row>
    <row r="781" customFormat="false" ht="12.75" hidden="false" customHeight="false" outlineLevel="0" collapsed="false">
      <c r="E781" s="143"/>
      <c r="F781" s="143"/>
      <c r="G781" s="143"/>
    </row>
    <row r="782" customFormat="false" ht="12.75" hidden="false" customHeight="false" outlineLevel="0" collapsed="false">
      <c r="E782" s="143"/>
      <c r="F782" s="143"/>
      <c r="G782" s="143"/>
    </row>
    <row r="783" customFormat="false" ht="12.75" hidden="false" customHeight="false" outlineLevel="0" collapsed="false">
      <c r="E783" s="143"/>
      <c r="F783" s="143"/>
      <c r="G783" s="143"/>
    </row>
    <row r="784" customFormat="false" ht="12.75" hidden="false" customHeight="false" outlineLevel="0" collapsed="false">
      <c r="E784" s="143"/>
      <c r="F784" s="143"/>
      <c r="G784" s="143"/>
    </row>
    <row r="785" customFormat="false" ht="12.75" hidden="false" customHeight="false" outlineLevel="0" collapsed="false">
      <c r="E785" s="143"/>
      <c r="F785" s="143"/>
      <c r="G785" s="143"/>
    </row>
    <row r="786" customFormat="false" ht="12.75" hidden="false" customHeight="false" outlineLevel="0" collapsed="false">
      <c r="E786" s="143"/>
      <c r="F786" s="143"/>
      <c r="G786" s="143"/>
    </row>
    <row r="787" customFormat="false" ht="12.75" hidden="false" customHeight="false" outlineLevel="0" collapsed="false">
      <c r="E787" s="143"/>
      <c r="F787" s="143"/>
      <c r="G787" s="143"/>
    </row>
    <row r="788" customFormat="false" ht="12.75" hidden="false" customHeight="false" outlineLevel="0" collapsed="false">
      <c r="E788" s="143"/>
      <c r="F788" s="143"/>
      <c r="G788" s="143"/>
    </row>
    <row r="789" customFormat="false" ht="12.75" hidden="false" customHeight="false" outlineLevel="0" collapsed="false">
      <c r="E789" s="143"/>
      <c r="F789" s="143"/>
      <c r="G789" s="143"/>
    </row>
    <row r="790" customFormat="false" ht="12.75" hidden="false" customHeight="false" outlineLevel="0" collapsed="false">
      <c r="E790" s="143"/>
      <c r="F790" s="143"/>
      <c r="G790" s="143"/>
    </row>
    <row r="791" customFormat="false" ht="12.75" hidden="false" customHeight="false" outlineLevel="0" collapsed="false">
      <c r="E791" s="143"/>
      <c r="F791" s="143"/>
      <c r="G791" s="143"/>
    </row>
    <row r="792" customFormat="false" ht="12.75" hidden="false" customHeight="false" outlineLevel="0" collapsed="false">
      <c r="E792" s="143"/>
      <c r="F792" s="143"/>
      <c r="G792" s="143"/>
    </row>
    <row r="793" customFormat="false" ht="12.75" hidden="false" customHeight="false" outlineLevel="0" collapsed="false">
      <c r="E793" s="143"/>
      <c r="F793" s="143"/>
      <c r="G793" s="143"/>
    </row>
    <row r="794" customFormat="false" ht="12.75" hidden="false" customHeight="false" outlineLevel="0" collapsed="false">
      <c r="E794" s="143"/>
      <c r="F794" s="143"/>
      <c r="G794" s="143"/>
    </row>
    <row r="795" customFormat="false" ht="12.75" hidden="false" customHeight="false" outlineLevel="0" collapsed="false">
      <c r="E795" s="143"/>
      <c r="F795" s="143"/>
      <c r="G795" s="143"/>
    </row>
    <row r="796" customFormat="false" ht="12.75" hidden="false" customHeight="false" outlineLevel="0" collapsed="false">
      <c r="E796" s="143"/>
      <c r="F796" s="143"/>
      <c r="G796" s="143"/>
    </row>
    <row r="797" customFormat="false" ht="12.75" hidden="false" customHeight="false" outlineLevel="0" collapsed="false">
      <c r="E797" s="143"/>
      <c r="F797" s="143"/>
      <c r="G797" s="143"/>
    </row>
    <row r="798" customFormat="false" ht="12.75" hidden="false" customHeight="false" outlineLevel="0" collapsed="false">
      <c r="E798" s="143"/>
      <c r="F798" s="143"/>
      <c r="G798" s="143"/>
    </row>
    <row r="799" customFormat="false" ht="12.75" hidden="false" customHeight="false" outlineLevel="0" collapsed="false">
      <c r="E799" s="143"/>
      <c r="F799" s="143"/>
      <c r="G799" s="143"/>
    </row>
    <row r="800" customFormat="false" ht="12.75" hidden="false" customHeight="false" outlineLevel="0" collapsed="false">
      <c r="E800" s="143"/>
      <c r="F800" s="143"/>
      <c r="G800" s="143"/>
    </row>
    <row r="801" customFormat="false" ht="12.75" hidden="false" customHeight="false" outlineLevel="0" collapsed="false">
      <c r="E801" s="143"/>
      <c r="F801" s="143"/>
      <c r="G801" s="143"/>
    </row>
    <row r="802" customFormat="false" ht="12.75" hidden="false" customHeight="false" outlineLevel="0" collapsed="false">
      <c r="E802" s="143"/>
      <c r="F802" s="143"/>
      <c r="G802" s="143"/>
    </row>
    <row r="803" customFormat="false" ht="12.75" hidden="false" customHeight="false" outlineLevel="0" collapsed="false">
      <c r="E803" s="143"/>
      <c r="F803" s="143"/>
      <c r="G803" s="143"/>
    </row>
    <row r="804" customFormat="false" ht="12.75" hidden="false" customHeight="false" outlineLevel="0" collapsed="false">
      <c r="E804" s="143"/>
      <c r="F804" s="143"/>
      <c r="G804" s="143"/>
    </row>
    <row r="805" customFormat="false" ht="12.75" hidden="false" customHeight="false" outlineLevel="0" collapsed="false">
      <c r="E805" s="143"/>
      <c r="F805" s="143"/>
      <c r="G805" s="143"/>
    </row>
    <row r="806" customFormat="false" ht="12.75" hidden="false" customHeight="false" outlineLevel="0" collapsed="false">
      <c r="E806" s="143"/>
      <c r="F806" s="143"/>
      <c r="G806" s="143"/>
    </row>
    <row r="807" customFormat="false" ht="12.75" hidden="false" customHeight="false" outlineLevel="0" collapsed="false">
      <c r="E807" s="143"/>
      <c r="F807" s="143"/>
      <c r="G807" s="143"/>
    </row>
    <row r="808" customFormat="false" ht="12.75" hidden="false" customHeight="false" outlineLevel="0" collapsed="false">
      <c r="E808" s="143"/>
      <c r="F808" s="143"/>
      <c r="G808" s="143"/>
    </row>
    <row r="809" customFormat="false" ht="12.75" hidden="false" customHeight="false" outlineLevel="0" collapsed="false">
      <c r="E809" s="143"/>
      <c r="F809" s="143"/>
      <c r="G809" s="143"/>
    </row>
    <row r="810" customFormat="false" ht="12.75" hidden="false" customHeight="false" outlineLevel="0" collapsed="false">
      <c r="E810" s="143"/>
      <c r="F810" s="143"/>
      <c r="G810" s="143"/>
    </row>
    <row r="811" customFormat="false" ht="12.75" hidden="false" customHeight="false" outlineLevel="0" collapsed="false">
      <c r="E811" s="143"/>
      <c r="F811" s="143"/>
      <c r="G811" s="143"/>
    </row>
    <row r="812" customFormat="false" ht="12.75" hidden="false" customHeight="false" outlineLevel="0" collapsed="false">
      <c r="E812" s="143"/>
      <c r="F812" s="143"/>
      <c r="G812" s="143"/>
    </row>
    <row r="813" customFormat="false" ht="12.75" hidden="false" customHeight="false" outlineLevel="0" collapsed="false">
      <c r="E813" s="143"/>
      <c r="F813" s="143"/>
      <c r="G813" s="143"/>
    </row>
    <row r="814" customFormat="false" ht="12.75" hidden="false" customHeight="false" outlineLevel="0" collapsed="false">
      <c r="E814" s="143"/>
      <c r="F814" s="143"/>
      <c r="G814" s="143"/>
    </row>
    <row r="815" customFormat="false" ht="12.75" hidden="false" customHeight="false" outlineLevel="0" collapsed="false">
      <c r="E815" s="143"/>
      <c r="F815" s="143"/>
      <c r="G815" s="143"/>
    </row>
    <row r="816" customFormat="false" ht="12.75" hidden="false" customHeight="false" outlineLevel="0" collapsed="false">
      <c r="E816" s="143"/>
      <c r="F816" s="143"/>
      <c r="G816" s="143"/>
    </row>
    <row r="817" customFormat="false" ht="12.75" hidden="false" customHeight="false" outlineLevel="0" collapsed="false">
      <c r="E817" s="143"/>
      <c r="F817" s="143"/>
      <c r="G817" s="143"/>
    </row>
    <row r="818" customFormat="false" ht="12.75" hidden="false" customHeight="false" outlineLevel="0" collapsed="false">
      <c r="E818" s="143"/>
      <c r="F818" s="143"/>
      <c r="G818" s="143"/>
    </row>
    <row r="819" customFormat="false" ht="12.75" hidden="false" customHeight="false" outlineLevel="0" collapsed="false">
      <c r="E819" s="143"/>
      <c r="F819" s="143"/>
      <c r="G819" s="143"/>
    </row>
    <row r="820" customFormat="false" ht="12.75" hidden="false" customHeight="false" outlineLevel="0" collapsed="false">
      <c r="E820" s="143"/>
      <c r="F820" s="143"/>
      <c r="G820" s="143"/>
    </row>
    <row r="821" customFormat="false" ht="12.75" hidden="false" customHeight="false" outlineLevel="0" collapsed="false">
      <c r="E821" s="143"/>
      <c r="F821" s="143"/>
      <c r="G821" s="143"/>
    </row>
    <row r="822" customFormat="false" ht="12.75" hidden="false" customHeight="false" outlineLevel="0" collapsed="false">
      <c r="E822" s="143"/>
      <c r="F822" s="143"/>
      <c r="G822" s="143"/>
    </row>
    <row r="823" customFormat="false" ht="12.75" hidden="false" customHeight="false" outlineLevel="0" collapsed="false">
      <c r="E823" s="143"/>
      <c r="F823" s="143"/>
      <c r="G823" s="143"/>
    </row>
    <row r="824" customFormat="false" ht="12.75" hidden="false" customHeight="false" outlineLevel="0" collapsed="false">
      <c r="E824" s="143"/>
      <c r="F824" s="143"/>
      <c r="G824" s="143"/>
    </row>
    <row r="825" customFormat="false" ht="12.75" hidden="false" customHeight="false" outlineLevel="0" collapsed="false">
      <c r="E825" s="143"/>
      <c r="F825" s="143"/>
      <c r="G825" s="143"/>
    </row>
    <row r="826" customFormat="false" ht="12.75" hidden="false" customHeight="false" outlineLevel="0" collapsed="false">
      <c r="E826" s="143"/>
      <c r="F826" s="143"/>
      <c r="G826" s="143"/>
    </row>
    <row r="827" customFormat="false" ht="12.75" hidden="false" customHeight="false" outlineLevel="0" collapsed="false">
      <c r="E827" s="143"/>
      <c r="F827" s="143"/>
      <c r="G827" s="143"/>
    </row>
    <row r="828" customFormat="false" ht="12.75" hidden="false" customHeight="false" outlineLevel="0" collapsed="false">
      <c r="E828" s="143"/>
      <c r="F828" s="143"/>
      <c r="G828" s="143"/>
    </row>
    <row r="829" customFormat="false" ht="12.75" hidden="false" customHeight="false" outlineLevel="0" collapsed="false">
      <c r="E829" s="143"/>
      <c r="F829" s="143"/>
      <c r="G829" s="143"/>
    </row>
    <row r="830" customFormat="false" ht="12.75" hidden="false" customHeight="false" outlineLevel="0" collapsed="false">
      <c r="E830" s="143"/>
      <c r="F830" s="143"/>
      <c r="G830" s="143"/>
    </row>
    <row r="831" customFormat="false" ht="12.75" hidden="false" customHeight="false" outlineLevel="0" collapsed="false">
      <c r="E831" s="143"/>
      <c r="F831" s="143"/>
      <c r="G831" s="143"/>
    </row>
    <row r="832" customFormat="false" ht="12.75" hidden="false" customHeight="false" outlineLevel="0" collapsed="false">
      <c r="E832" s="143"/>
      <c r="F832" s="143"/>
      <c r="G832" s="143"/>
    </row>
    <row r="833" customFormat="false" ht="12.75" hidden="false" customHeight="false" outlineLevel="0" collapsed="false">
      <c r="E833" s="143"/>
      <c r="F833" s="143"/>
      <c r="G833" s="143"/>
    </row>
    <row r="834" customFormat="false" ht="12.75" hidden="false" customHeight="false" outlineLevel="0" collapsed="false">
      <c r="E834" s="143"/>
      <c r="F834" s="143"/>
      <c r="G834" s="143"/>
    </row>
    <row r="835" customFormat="false" ht="12.75" hidden="false" customHeight="false" outlineLevel="0" collapsed="false">
      <c r="E835" s="143"/>
      <c r="F835" s="143"/>
      <c r="G835" s="143"/>
    </row>
    <row r="836" customFormat="false" ht="12.75" hidden="false" customHeight="false" outlineLevel="0" collapsed="false">
      <c r="E836" s="143"/>
      <c r="F836" s="143"/>
      <c r="G836" s="143"/>
    </row>
    <row r="837" customFormat="false" ht="12.75" hidden="false" customHeight="false" outlineLevel="0" collapsed="false">
      <c r="E837" s="143"/>
      <c r="F837" s="143"/>
      <c r="G837" s="143"/>
    </row>
    <row r="838" customFormat="false" ht="12.75" hidden="false" customHeight="false" outlineLevel="0" collapsed="false">
      <c r="E838" s="143"/>
      <c r="F838" s="143"/>
      <c r="G838" s="143"/>
    </row>
    <row r="839" customFormat="false" ht="12.75" hidden="false" customHeight="false" outlineLevel="0" collapsed="false">
      <c r="E839" s="143"/>
      <c r="F839" s="143"/>
      <c r="G839" s="143"/>
    </row>
    <row r="840" customFormat="false" ht="12.75" hidden="false" customHeight="false" outlineLevel="0" collapsed="false">
      <c r="E840" s="143"/>
      <c r="F840" s="143"/>
      <c r="G840" s="143"/>
    </row>
    <row r="841" customFormat="false" ht="12.75" hidden="false" customHeight="false" outlineLevel="0" collapsed="false">
      <c r="E841" s="143"/>
      <c r="F841" s="143"/>
      <c r="G841" s="143"/>
    </row>
    <row r="842" customFormat="false" ht="12.75" hidden="false" customHeight="false" outlineLevel="0" collapsed="false">
      <c r="E842" s="143"/>
      <c r="F842" s="143"/>
      <c r="G842" s="143"/>
    </row>
    <row r="843" customFormat="false" ht="12.75" hidden="false" customHeight="false" outlineLevel="0" collapsed="false">
      <c r="E843" s="143"/>
      <c r="F843" s="143"/>
      <c r="G843" s="143"/>
    </row>
    <row r="844" customFormat="false" ht="12.75" hidden="false" customHeight="false" outlineLevel="0" collapsed="false">
      <c r="E844" s="143"/>
      <c r="F844" s="143"/>
      <c r="G844" s="143"/>
    </row>
    <row r="845" customFormat="false" ht="12.75" hidden="false" customHeight="false" outlineLevel="0" collapsed="false">
      <c r="E845" s="143"/>
      <c r="F845" s="143"/>
      <c r="G845" s="143"/>
    </row>
    <row r="846" customFormat="false" ht="12.75" hidden="false" customHeight="false" outlineLevel="0" collapsed="false">
      <c r="E846" s="143"/>
      <c r="F846" s="143"/>
      <c r="G846" s="143"/>
    </row>
    <row r="847" customFormat="false" ht="12.75" hidden="false" customHeight="false" outlineLevel="0" collapsed="false">
      <c r="E847" s="143"/>
      <c r="F847" s="143"/>
      <c r="G847" s="143"/>
    </row>
    <row r="848" customFormat="false" ht="12.75" hidden="false" customHeight="false" outlineLevel="0" collapsed="false">
      <c r="E848" s="143"/>
      <c r="F848" s="143"/>
      <c r="G848" s="143"/>
    </row>
    <row r="849" customFormat="false" ht="12.75" hidden="false" customHeight="false" outlineLevel="0" collapsed="false">
      <c r="E849" s="143"/>
      <c r="F849" s="143"/>
      <c r="G849" s="143"/>
    </row>
    <row r="850" customFormat="false" ht="12.75" hidden="false" customHeight="false" outlineLevel="0" collapsed="false">
      <c r="E850" s="143"/>
      <c r="F850" s="143"/>
      <c r="G850" s="143"/>
    </row>
    <row r="851" customFormat="false" ht="12.75" hidden="false" customHeight="false" outlineLevel="0" collapsed="false">
      <c r="E851" s="143"/>
      <c r="F851" s="143"/>
      <c r="G851" s="143"/>
    </row>
    <row r="852" customFormat="false" ht="12.75" hidden="false" customHeight="false" outlineLevel="0" collapsed="false">
      <c r="E852" s="143"/>
      <c r="F852" s="143"/>
      <c r="G852" s="143"/>
    </row>
    <row r="853" customFormat="false" ht="12.75" hidden="false" customHeight="false" outlineLevel="0" collapsed="false">
      <c r="E853" s="143"/>
      <c r="F853" s="143"/>
      <c r="G853" s="143"/>
    </row>
    <row r="854" customFormat="false" ht="12.75" hidden="false" customHeight="false" outlineLevel="0" collapsed="false">
      <c r="E854" s="143"/>
      <c r="F854" s="143"/>
      <c r="G854" s="143"/>
    </row>
    <row r="855" customFormat="false" ht="12.75" hidden="false" customHeight="false" outlineLevel="0" collapsed="false">
      <c r="E855" s="143"/>
      <c r="F855" s="143"/>
      <c r="G855" s="143"/>
    </row>
    <row r="856" customFormat="false" ht="12.75" hidden="false" customHeight="false" outlineLevel="0" collapsed="false">
      <c r="E856" s="143"/>
      <c r="F856" s="143"/>
      <c r="G856" s="143"/>
    </row>
    <row r="857" customFormat="false" ht="12.75" hidden="false" customHeight="false" outlineLevel="0" collapsed="false">
      <c r="E857" s="143"/>
      <c r="F857" s="143"/>
      <c r="G857" s="143"/>
    </row>
    <row r="858" customFormat="false" ht="12.75" hidden="false" customHeight="false" outlineLevel="0" collapsed="false">
      <c r="E858" s="143"/>
      <c r="F858" s="143"/>
      <c r="G858" s="143"/>
    </row>
    <row r="859" customFormat="false" ht="12.75" hidden="false" customHeight="false" outlineLevel="0" collapsed="false">
      <c r="E859" s="143"/>
      <c r="F859" s="143"/>
      <c r="G859" s="143"/>
    </row>
    <row r="860" customFormat="false" ht="12.75" hidden="false" customHeight="false" outlineLevel="0" collapsed="false">
      <c r="E860" s="143"/>
      <c r="F860" s="143"/>
      <c r="G860" s="143"/>
    </row>
    <row r="861" customFormat="false" ht="12.75" hidden="false" customHeight="false" outlineLevel="0" collapsed="false">
      <c r="E861" s="143"/>
      <c r="F861" s="143"/>
      <c r="G861" s="143"/>
    </row>
    <row r="862" customFormat="false" ht="12.75" hidden="false" customHeight="false" outlineLevel="0" collapsed="false">
      <c r="E862" s="143"/>
      <c r="F862" s="143"/>
      <c r="G862" s="143"/>
    </row>
    <row r="863" customFormat="false" ht="12.75" hidden="false" customHeight="false" outlineLevel="0" collapsed="false">
      <c r="E863" s="143"/>
      <c r="F863" s="143"/>
      <c r="G863" s="143"/>
    </row>
    <row r="864" customFormat="false" ht="12.75" hidden="false" customHeight="false" outlineLevel="0" collapsed="false">
      <c r="E864" s="143"/>
      <c r="F864" s="143"/>
      <c r="G864" s="143"/>
    </row>
    <row r="865" customFormat="false" ht="12.75" hidden="false" customHeight="false" outlineLevel="0" collapsed="false">
      <c r="E865" s="143"/>
      <c r="F865" s="143"/>
      <c r="G865" s="143"/>
    </row>
    <row r="866" customFormat="false" ht="12.75" hidden="false" customHeight="false" outlineLevel="0" collapsed="false">
      <c r="E866" s="143"/>
      <c r="F866" s="143"/>
      <c r="G866" s="143"/>
    </row>
    <row r="867" customFormat="false" ht="12.75" hidden="false" customHeight="false" outlineLevel="0" collapsed="false">
      <c r="E867" s="143"/>
      <c r="F867" s="143"/>
      <c r="G867" s="143"/>
    </row>
    <row r="868" customFormat="false" ht="12.75" hidden="false" customHeight="false" outlineLevel="0" collapsed="false">
      <c r="E868" s="143"/>
      <c r="F868" s="143"/>
      <c r="G868" s="143"/>
    </row>
    <row r="869" customFormat="false" ht="12.75" hidden="false" customHeight="false" outlineLevel="0" collapsed="false">
      <c r="E869" s="143"/>
      <c r="F869" s="143"/>
      <c r="G869" s="143"/>
    </row>
    <row r="870" customFormat="false" ht="12.75" hidden="false" customHeight="false" outlineLevel="0" collapsed="false">
      <c r="E870" s="143"/>
      <c r="F870" s="143"/>
      <c r="G870" s="143"/>
    </row>
    <row r="871" customFormat="false" ht="12.75" hidden="false" customHeight="false" outlineLevel="0" collapsed="false">
      <c r="E871" s="143"/>
      <c r="F871" s="143"/>
      <c r="G871" s="143"/>
    </row>
    <row r="872" customFormat="false" ht="12.75" hidden="false" customHeight="false" outlineLevel="0" collapsed="false">
      <c r="E872" s="143"/>
      <c r="F872" s="143"/>
      <c r="G872" s="143"/>
    </row>
    <row r="873" customFormat="false" ht="12.75" hidden="false" customHeight="false" outlineLevel="0" collapsed="false">
      <c r="E873" s="143"/>
      <c r="F873" s="143"/>
      <c r="G873" s="143"/>
    </row>
    <row r="874" customFormat="false" ht="12.75" hidden="false" customHeight="false" outlineLevel="0" collapsed="false">
      <c r="E874" s="143"/>
      <c r="F874" s="143"/>
      <c r="G874" s="143"/>
    </row>
    <row r="875" customFormat="false" ht="12.75" hidden="false" customHeight="false" outlineLevel="0" collapsed="false">
      <c r="E875" s="143"/>
      <c r="F875" s="143"/>
      <c r="G875" s="143"/>
    </row>
    <row r="876" customFormat="false" ht="12.75" hidden="false" customHeight="false" outlineLevel="0" collapsed="false">
      <c r="E876" s="143"/>
      <c r="F876" s="143"/>
      <c r="G876" s="143"/>
    </row>
    <row r="877" customFormat="false" ht="12.75" hidden="false" customHeight="false" outlineLevel="0" collapsed="false">
      <c r="E877" s="143"/>
      <c r="F877" s="143"/>
      <c r="G877" s="143"/>
    </row>
    <row r="878" customFormat="false" ht="12.75" hidden="false" customHeight="false" outlineLevel="0" collapsed="false">
      <c r="E878" s="143"/>
      <c r="F878" s="143"/>
      <c r="G878" s="143"/>
    </row>
    <row r="879" customFormat="false" ht="12.75" hidden="false" customHeight="false" outlineLevel="0" collapsed="false">
      <c r="E879" s="143"/>
      <c r="F879" s="143"/>
      <c r="G879" s="143"/>
    </row>
    <row r="880" customFormat="false" ht="12.75" hidden="false" customHeight="false" outlineLevel="0" collapsed="false">
      <c r="E880" s="143"/>
      <c r="F880" s="143"/>
      <c r="G880" s="143"/>
    </row>
    <row r="881" customFormat="false" ht="12.75" hidden="false" customHeight="false" outlineLevel="0" collapsed="false">
      <c r="E881" s="143"/>
      <c r="F881" s="143"/>
      <c r="G881" s="143"/>
    </row>
    <row r="882" customFormat="false" ht="12.75" hidden="false" customHeight="false" outlineLevel="0" collapsed="false">
      <c r="E882" s="143"/>
      <c r="F882" s="143"/>
      <c r="G882" s="143"/>
    </row>
    <row r="883" customFormat="false" ht="12.75" hidden="false" customHeight="false" outlineLevel="0" collapsed="false">
      <c r="E883" s="143"/>
      <c r="F883" s="143"/>
      <c r="G883" s="143"/>
    </row>
    <row r="884" customFormat="false" ht="12.75" hidden="false" customHeight="false" outlineLevel="0" collapsed="false">
      <c r="E884" s="143"/>
      <c r="F884" s="143"/>
      <c r="G884" s="143"/>
    </row>
    <row r="885" customFormat="false" ht="12.75" hidden="false" customHeight="false" outlineLevel="0" collapsed="false">
      <c r="E885" s="143"/>
      <c r="F885" s="143"/>
      <c r="G885" s="143"/>
    </row>
    <row r="886" customFormat="false" ht="12.75" hidden="false" customHeight="false" outlineLevel="0" collapsed="false">
      <c r="E886" s="143"/>
      <c r="F886" s="143"/>
      <c r="G886" s="143"/>
    </row>
    <row r="887" customFormat="false" ht="12.75" hidden="false" customHeight="false" outlineLevel="0" collapsed="false">
      <c r="E887" s="143"/>
      <c r="F887" s="143"/>
      <c r="G887" s="143"/>
    </row>
    <row r="888" customFormat="false" ht="12.75" hidden="false" customHeight="false" outlineLevel="0" collapsed="false">
      <c r="E888" s="143"/>
      <c r="F888" s="143"/>
      <c r="G888" s="143"/>
    </row>
    <row r="889" customFormat="false" ht="12.75" hidden="false" customHeight="false" outlineLevel="0" collapsed="false">
      <c r="E889" s="143"/>
      <c r="F889" s="143"/>
      <c r="G889" s="143"/>
    </row>
    <row r="890" customFormat="false" ht="12.75" hidden="false" customHeight="false" outlineLevel="0" collapsed="false">
      <c r="E890" s="143"/>
      <c r="F890" s="143"/>
      <c r="G890" s="143"/>
    </row>
    <row r="891" customFormat="false" ht="12.75" hidden="false" customHeight="false" outlineLevel="0" collapsed="false">
      <c r="E891" s="143"/>
      <c r="F891" s="143"/>
      <c r="G891" s="143"/>
    </row>
    <row r="892" customFormat="false" ht="12.75" hidden="false" customHeight="false" outlineLevel="0" collapsed="false">
      <c r="E892" s="143"/>
      <c r="F892" s="143"/>
      <c r="G892" s="143"/>
    </row>
    <row r="893" customFormat="false" ht="12.75" hidden="false" customHeight="false" outlineLevel="0" collapsed="false">
      <c r="E893" s="143"/>
      <c r="F893" s="143"/>
      <c r="G893" s="143"/>
    </row>
    <row r="894" customFormat="false" ht="12.75" hidden="false" customHeight="false" outlineLevel="0" collapsed="false">
      <c r="E894" s="143"/>
      <c r="F894" s="143"/>
      <c r="G894" s="143"/>
    </row>
    <row r="895" customFormat="false" ht="12.75" hidden="false" customHeight="false" outlineLevel="0" collapsed="false">
      <c r="E895" s="143"/>
      <c r="F895" s="143"/>
      <c r="G895" s="143"/>
    </row>
    <row r="896" customFormat="false" ht="12.75" hidden="false" customHeight="false" outlineLevel="0" collapsed="false">
      <c r="E896" s="143"/>
      <c r="F896" s="143"/>
      <c r="G896" s="143"/>
    </row>
    <row r="897" customFormat="false" ht="12.75" hidden="false" customHeight="false" outlineLevel="0" collapsed="false">
      <c r="E897" s="143"/>
      <c r="F897" s="143"/>
      <c r="G897" s="143"/>
    </row>
    <row r="898" customFormat="false" ht="12.75" hidden="false" customHeight="false" outlineLevel="0" collapsed="false">
      <c r="E898" s="143"/>
      <c r="F898" s="143"/>
      <c r="G898" s="143"/>
    </row>
    <row r="899" customFormat="false" ht="12.75" hidden="false" customHeight="false" outlineLevel="0" collapsed="false">
      <c r="E899" s="143"/>
      <c r="F899" s="143"/>
      <c r="G899" s="143"/>
    </row>
    <row r="900" customFormat="false" ht="12.75" hidden="false" customHeight="false" outlineLevel="0" collapsed="false">
      <c r="E900" s="143"/>
      <c r="F900" s="143"/>
      <c r="G900" s="143"/>
    </row>
    <row r="901" customFormat="false" ht="12.75" hidden="false" customHeight="false" outlineLevel="0" collapsed="false">
      <c r="E901" s="143"/>
      <c r="F901" s="143"/>
      <c r="G901" s="143"/>
    </row>
    <row r="902" customFormat="false" ht="12.75" hidden="false" customHeight="false" outlineLevel="0" collapsed="false">
      <c r="E902" s="143"/>
      <c r="F902" s="143"/>
      <c r="G902" s="143"/>
    </row>
    <row r="903" customFormat="false" ht="12.75" hidden="false" customHeight="false" outlineLevel="0" collapsed="false">
      <c r="E903" s="143"/>
      <c r="F903" s="143"/>
      <c r="G903" s="143"/>
    </row>
    <row r="904" customFormat="false" ht="12.75" hidden="false" customHeight="false" outlineLevel="0" collapsed="false">
      <c r="E904" s="143"/>
      <c r="F904" s="143"/>
      <c r="G904" s="143"/>
    </row>
    <row r="905" customFormat="false" ht="12.75" hidden="false" customHeight="false" outlineLevel="0" collapsed="false">
      <c r="E905" s="143"/>
      <c r="F905" s="143"/>
      <c r="G905" s="143"/>
    </row>
    <row r="906" customFormat="false" ht="12.75" hidden="false" customHeight="false" outlineLevel="0" collapsed="false">
      <c r="E906" s="143"/>
      <c r="F906" s="143"/>
      <c r="G906" s="143"/>
    </row>
    <row r="907" customFormat="false" ht="12.75" hidden="false" customHeight="false" outlineLevel="0" collapsed="false">
      <c r="E907" s="143"/>
      <c r="F907" s="143"/>
      <c r="G907" s="143"/>
    </row>
    <row r="908" customFormat="false" ht="12.75" hidden="false" customHeight="false" outlineLevel="0" collapsed="false">
      <c r="E908" s="143"/>
      <c r="F908" s="143"/>
      <c r="G908" s="143"/>
    </row>
    <row r="909" customFormat="false" ht="12.75" hidden="false" customHeight="false" outlineLevel="0" collapsed="false">
      <c r="E909" s="143"/>
      <c r="F909" s="143"/>
      <c r="G909" s="143"/>
    </row>
    <row r="910" customFormat="false" ht="12.75" hidden="false" customHeight="false" outlineLevel="0" collapsed="false">
      <c r="E910" s="143"/>
      <c r="F910" s="143"/>
      <c r="G910" s="143"/>
    </row>
    <row r="911" customFormat="false" ht="12.75" hidden="false" customHeight="false" outlineLevel="0" collapsed="false">
      <c r="E911" s="143"/>
      <c r="F911" s="143"/>
      <c r="G911" s="143"/>
    </row>
    <row r="912" customFormat="false" ht="12.75" hidden="false" customHeight="false" outlineLevel="0" collapsed="false">
      <c r="E912" s="143"/>
      <c r="F912" s="143"/>
      <c r="G912" s="143"/>
    </row>
    <row r="913" customFormat="false" ht="12.75" hidden="false" customHeight="false" outlineLevel="0" collapsed="false">
      <c r="E913" s="143"/>
      <c r="F913" s="143"/>
      <c r="G913" s="143"/>
    </row>
    <row r="914" customFormat="false" ht="12.75" hidden="false" customHeight="false" outlineLevel="0" collapsed="false">
      <c r="E914" s="143"/>
      <c r="F914" s="143"/>
      <c r="G914" s="143"/>
    </row>
    <row r="915" customFormat="false" ht="12.75" hidden="false" customHeight="false" outlineLevel="0" collapsed="false">
      <c r="E915" s="143"/>
      <c r="F915" s="143"/>
      <c r="G915" s="143"/>
    </row>
    <row r="916" customFormat="false" ht="12.75" hidden="false" customHeight="false" outlineLevel="0" collapsed="false">
      <c r="E916" s="143"/>
      <c r="F916" s="143"/>
      <c r="G916" s="143"/>
    </row>
    <row r="917" customFormat="false" ht="12.75" hidden="false" customHeight="false" outlineLevel="0" collapsed="false">
      <c r="E917" s="143"/>
      <c r="F917" s="143"/>
      <c r="G917" s="143"/>
    </row>
    <row r="918" customFormat="false" ht="12.75" hidden="false" customHeight="false" outlineLevel="0" collapsed="false">
      <c r="E918" s="143"/>
      <c r="F918" s="143"/>
      <c r="G918" s="143"/>
    </row>
    <row r="919" customFormat="false" ht="12.75" hidden="false" customHeight="false" outlineLevel="0" collapsed="false">
      <c r="E919" s="143"/>
      <c r="F919" s="143"/>
      <c r="G919" s="143"/>
    </row>
    <row r="920" customFormat="false" ht="12.75" hidden="false" customHeight="false" outlineLevel="0" collapsed="false">
      <c r="E920" s="143"/>
      <c r="F920" s="143"/>
      <c r="G920" s="143"/>
    </row>
    <row r="921" customFormat="false" ht="12.75" hidden="false" customHeight="false" outlineLevel="0" collapsed="false">
      <c r="E921" s="143"/>
      <c r="F921" s="143"/>
      <c r="G921" s="143"/>
    </row>
    <row r="922" customFormat="false" ht="12.75" hidden="false" customHeight="false" outlineLevel="0" collapsed="false">
      <c r="E922" s="143"/>
      <c r="F922" s="143"/>
      <c r="G922" s="143"/>
    </row>
    <row r="923" customFormat="false" ht="12.75" hidden="false" customHeight="false" outlineLevel="0" collapsed="false">
      <c r="E923" s="143"/>
      <c r="F923" s="143"/>
      <c r="G923" s="143"/>
    </row>
    <row r="924" customFormat="false" ht="12.75" hidden="false" customHeight="false" outlineLevel="0" collapsed="false">
      <c r="E924" s="143"/>
      <c r="F924" s="143"/>
      <c r="G924" s="143"/>
    </row>
    <row r="925" customFormat="false" ht="12.75" hidden="false" customHeight="false" outlineLevel="0" collapsed="false">
      <c r="E925" s="143"/>
      <c r="F925" s="143"/>
      <c r="G925" s="143"/>
    </row>
    <row r="926" customFormat="false" ht="12.75" hidden="false" customHeight="false" outlineLevel="0" collapsed="false">
      <c r="E926" s="143"/>
      <c r="F926" s="143"/>
      <c r="G926" s="143"/>
    </row>
    <row r="927" customFormat="false" ht="12.75" hidden="false" customHeight="false" outlineLevel="0" collapsed="false">
      <c r="E927" s="143"/>
      <c r="F927" s="143"/>
      <c r="G927" s="143"/>
    </row>
    <row r="928" customFormat="false" ht="12.75" hidden="false" customHeight="false" outlineLevel="0" collapsed="false">
      <c r="E928" s="143"/>
      <c r="F928" s="143"/>
      <c r="G928" s="143"/>
    </row>
    <row r="929" customFormat="false" ht="12.75" hidden="false" customHeight="false" outlineLevel="0" collapsed="false">
      <c r="E929" s="143"/>
      <c r="F929" s="143"/>
      <c r="G929" s="143"/>
    </row>
    <row r="930" customFormat="false" ht="12.75" hidden="false" customHeight="false" outlineLevel="0" collapsed="false">
      <c r="E930" s="143"/>
      <c r="F930" s="143"/>
      <c r="G930" s="143"/>
    </row>
    <row r="931" customFormat="false" ht="12.75" hidden="false" customHeight="false" outlineLevel="0" collapsed="false">
      <c r="E931" s="143"/>
      <c r="F931" s="143"/>
      <c r="G931" s="143"/>
    </row>
    <row r="932" customFormat="false" ht="12.75" hidden="false" customHeight="false" outlineLevel="0" collapsed="false">
      <c r="E932" s="143"/>
      <c r="F932" s="143"/>
      <c r="G932" s="143"/>
    </row>
    <row r="933" customFormat="false" ht="12.75" hidden="false" customHeight="false" outlineLevel="0" collapsed="false">
      <c r="E933" s="143"/>
      <c r="F933" s="143"/>
      <c r="G933" s="143"/>
    </row>
    <row r="934" customFormat="false" ht="12.75" hidden="false" customHeight="false" outlineLevel="0" collapsed="false">
      <c r="E934" s="143"/>
      <c r="F934" s="143"/>
      <c r="G934" s="143"/>
    </row>
    <row r="935" customFormat="false" ht="12.75" hidden="false" customHeight="false" outlineLevel="0" collapsed="false">
      <c r="E935" s="143"/>
      <c r="F935" s="143"/>
      <c r="G935" s="143"/>
    </row>
    <row r="936" customFormat="false" ht="12.75" hidden="false" customHeight="false" outlineLevel="0" collapsed="false">
      <c r="E936" s="143"/>
      <c r="F936" s="143"/>
      <c r="G936" s="143"/>
    </row>
    <row r="937" customFormat="false" ht="12.75" hidden="false" customHeight="false" outlineLevel="0" collapsed="false">
      <c r="E937" s="143"/>
      <c r="F937" s="143"/>
      <c r="G937" s="143"/>
    </row>
    <row r="938" customFormat="false" ht="12.75" hidden="false" customHeight="false" outlineLevel="0" collapsed="false">
      <c r="E938" s="143"/>
      <c r="F938" s="143"/>
      <c r="G938" s="143"/>
    </row>
    <row r="939" customFormat="false" ht="12.75" hidden="false" customHeight="false" outlineLevel="0" collapsed="false">
      <c r="E939" s="143"/>
      <c r="F939" s="143"/>
      <c r="G939" s="143"/>
    </row>
    <row r="940" customFormat="false" ht="12.75" hidden="false" customHeight="false" outlineLevel="0" collapsed="false">
      <c r="E940" s="143"/>
      <c r="F940" s="143"/>
      <c r="G940" s="143"/>
    </row>
    <row r="941" customFormat="false" ht="12.75" hidden="false" customHeight="false" outlineLevel="0" collapsed="false">
      <c r="E941" s="143"/>
      <c r="F941" s="143"/>
      <c r="G941" s="143"/>
    </row>
    <row r="942" customFormat="false" ht="12.75" hidden="false" customHeight="false" outlineLevel="0" collapsed="false">
      <c r="E942" s="143"/>
      <c r="F942" s="143"/>
      <c r="G942" s="143"/>
    </row>
    <row r="943" customFormat="false" ht="12.75" hidden="false" customHeight="false" outlineLevel="0" collapsed="false">
      <c r="E943" s="143"/>
      <c r="F943" s="143"/>
      <c r="G943" s="143"/>
    </row>
    <row r="944" customFormat="false" ht="12.75" hidden="false" customHeight="false" outlineLevel="0" collapsed="false">
      <c r="E944" s="143"/>
      <c r="F944" s="143"/>
      <c r="G944" s="143"/>
    </row>
    <row r="945" customFormat="false" ht="12.75" hidden="false" customHeight="false" outlineLevel="0" collapsed="false">
      <c r="E945" s="143"/>
      <c r="F945" s="143"/>
      <c r="G945" s="143"/>
    </row>
    <row r="946" customFormat="false" ht="12.75" hidden="false" customHeight="false" outlineLevel="0" collapsed="false">
      <c r="E946" s="143"/>
      <c r="F946" s="143"/>
      <c r="G946" s="143"/>
    </row>
    <row r="947" customFormat="false" ht="12.75" hidden="false" customHeight="false" outlineLevel="0" collapsed="false">
      <c r="E947" s="143"/>
      <c r="F947" s="143"/>
      <c r="G947" s="143"/>
    </row>
    <row r="948" customFormat="false" ht="12.75" hidden="false" customHeight="false" outlineLevel="0" collapsed="false">
      <c r="E948" s="143"/>
      <c r="F948" s="143"/>
      <c r="G948" s="143"/>
    </row>
    <row r="949" customFormat="false" ht="12.75" hidden="false" customHeight="false" outlineLevel="0" collapsed="false">
      <c r="E949" s="143"/>
      <c r="F949" s="143"/>
      <c r="G949" s="143"/>
    </row>
    <row r="950" customFormat="false" ht="12.75" hidden="false" customHeight="false" outlineLevel="0" collapsed="false">
      <c r="E950" s="143"/>
      <c r="F950" s="143"/>
      <c r="G950" s="143"/>
    </row>
    <row r="951" customFormat="false" ht="12.75" hidden="false" customHeight="false" outlineLevel="0" collapsed="false">
      <c r="E951" s="143"/>
      <c r="F951" s="143"/>
      <c r="G951" s="143"/>
    </row>
    <row r="952" customFormat="false" ht="12.75" hidden="false" customHeight="false" outlineLevel="0" collapsed="false">
      <c r="E952" s="143"/>
      <c r="F952" s="143"/>
      <c r="G952" s="143"/>
    </row>
    <row r="953" customFormat="false" ht="12.75" hidden="false" customHeight="false" outlineLevel="0" collapsed="false">
      <c r="E953" s="143"/>
      <c r="F953" s="143"/>
      <c r="G953" s="143"/>
    </row>
    <row r="954" customFormat="false" ht="12.75" hidden="false" customHeight="false" outlineLevel="0" collapsed="false">
      <c r="E954" s="143"/>
      <c r="F954" s="143"/>
      <c r="G954" s="143"/>
    </row>
    <row r="955" customFormat="false" ht="12.75" hidden="false" customHeight="false" outlineLevel="0" collapsed="false">
      <c r="E955" s="143"/>
      <c r="F955" s="143"/>
      <c r="G955" s="143"/>
    </row>
    <row r="956" customFormat="false" ht="12.75" hidden="false" customHeight="false" outlineLevel="0" collapsed="false">
      <c r="E956" s="143"/>
      <c r="F956" s="143"/>
      <c r="G956" s="143"/>
    </row>
    <row r="957" customFormat="false" ht="12.75" hidden="false" customHeight="false" outlineLevel="0" collapsed="false">
      <c r="E957" s="143"/>
      <c r="F957" s="143"/>
      <c r="G957" s="143"/>
    </row>
    <row r="958" customFormat="false" ht="12.75" hidden="false" customHeight="false" outlineLevel="0" collapsed="false">
      <c r="E958" s="143"/>
      <c r="F958" s="143"/>
      <c r="G958" s="143"/>
    </row>
    <row r="959" customFormat="false" ht="12.75" hidden="false" customHeight="false" outlineLevel="0" collapsed="false">
      <c r="E959" s="143"/>
      <c r="F959" s="143"/>
      <c r="G959" s="143"/>
    </row>
    <row r="960" customFormat="false" ht="12.75" hidden="false" customHeight="false" outlineLevel="0" collapsed="false">
      <c r="E960" s="143"/>
      <c r="F960" s="143"/>
      <c r="G960" s="143"/>
    </row>
    <row r="961" customFormat="false" ht="12.75" hidden="false" customHeight="false" outlineLevel="0" collapsed="false">
      <c r="E961" s="143"/>
      <c r="F961" s="143"/>
      <c r="G961" s="143"/>
    </row>
    <row r="962" customFormat="false" ht="12.75" hidden="false" customHeight="false" outlineLevel="0" collapsed="false">
      <c r="E962" s="143"/>
      <c r="F962" s="143"/>
      <c r="G962" s="143"/>
    </row>
    <row r="963" customFormat="false" ht="12.75" hidden="false" customHeight="false" outlineLevel="0" collapsed="false">
      <c r="E963" s="143"/>
      <c r="F963" s="143"/>
      <c r="G963" s="143"/>
    </row>
    <row r="964" customFormat="false" ht="12.75" hidden="false" customHeight="false" outlineLevel="0" collapsed="false">
      <c r="E964" s="143"/>
      <c r="F964" s="143"/>
      <c r="G964" s="143"/>
    </row>
    <row r="965" customFormat="false" ht="12.75" hidden="false" customHeight="false" outlineLevel="0" collapsed="false">
      <c r="E965" s="143"/>
      <c r="F965" s="143"/>
      <c r="G965" s="143"/>
    </row>
    <row r="966" customFormat="false" ht="12.75" hidden="false" customHeight="false" outlineLevel="0" collapsed="false">
      <c r="E966" s="143"/>
      <c r="F966" s="143"/>
      <c r="G966" s="143"/>
    </row>
    <row r="967" customFormat="false" ht="12.75" hidden="false" customHeight="false" outlineLevel="0" collapsed="false">
      <c r="E967" s="143"/>
      <c r="F967" s="143"/>
      <c r="G967" s="143"/>
    </row>
    <row r="968" customFormat="false" ht="12.75" hidden="false" customHeight="false" outlineLevel="0" collapsed="false">
      <c r="E968" s="143"/>
      <c r="F968" s="143"/>
      <c r="G968" s="143"/>
    </row>
    <row r="969" customFormat="false" ht="12.75" hidden="false" customHeight="false" outlineLevel="0" collapsed="false">
      <c r="E969" s="143"/>
      <c r="F969" s="143"/>
      <c r="G969" s="143"/>
    </row>
    <row r="970" customFormat="false" ht="12.75" hidden="false" customHeight="false" outlineLevel="0" collapsed="false">
      <c r="E970" s="143"/>
      <c r="F970" s="143"/>
      <c r="G970" s="143"/>
    </row>
    <row r="971" customFormat="false" ht="12.75" hidden="false" customHeight="false" outlineLevel="0" collapsed="false">
      <c r="E971" s="143"/>
      <c r="F971" s="143"/>
      <c r="G971" s="143"/>
    </row>
    <row r="972" customFormat="false" ht="12.75" hidden="false" customHeight="false" outlineLevel="0" collapsed="false">
      <c r="E972" s="143"/>
      <c r="F972" s="143"/>
      <c r="G972" s="143"/>
    </row>
    <row r="973" customFormat="false" ht="12.75" hidden="false" customHeight="false" outlineLevel="0" collapsed="false">
      <c r="E973" s="143"/>
      <c r="F973" s="143"/>
      <c r="G973" s="143"/>
    </row>
    <row r="974" customFormat="false" ht="12.75" hidden="false" customHeight="false" outlineLevel="0" collapsed="false">
      <c r="E974" s="143"/>
      <c r="F974" s="143"/>
      <c r="G974" s="143"/>
    </row>
    <row r="975" customFormat="false" ht="12.75" hidden="false" customHeight="false" outlineLevel="0" collapsed="false">
      <c r="E975" s="143"/>
      <c r="F975" s="143"/>
      <c r="G975" s="143"/>
    </row>
    <row r="976" customFormat="false" ht="12.75" hidden="false" customHeight="false" outlineLevel="0" collapsed="false">
      <c r="E976" s="143"/>
      <c r="F976" s="143"/>
      <c r="G976" s="143"/>
    </row>
    <row r="977" customFormat="false" ht="12.75" hidden="false" customHeight="false" outlineLevel="0" collapsed="false">
      <c r="E977" s="143"/>
      <c r="F977" s="143"/>
      <c r="G977" s="143"/>
    </row>
    <row r="978" customFormat="false" ht="12.75" hidden="false" customHeight="false" outlineLevel="0" collapsed="false">
      <c r="E978" s="143"/>
      <c r="F978" s="143"/>
      <c r="G978" s="143"/>
    </row>
    <row r="979" customFormat="false" ht="12.75" hidden="false" customHeight="false" outlineLevel="0" collapsed="false">
      <c r="E979" s="143"/>
      <c r="F979" s="143"/>
      <c r="G979" s="143"/>
    </row>
    <row r="980" customFormat="false" ht="12.75" hidden="false" customHeight="false" outlineLevel="0" collapsed="false">
      <c r="E980" s="143"/>
      <c r="F980" s="143"/>
      <c r="G980" s="143"/>
    </row>
    <row r="981" customFormat="false" ht="12.75" hidden="false" customHeight="false" outlineLevel="0" collapsed="false">
      <c r="E981" s="143"/>
      <c r="F981" s="143"/>
      <c r="G981" s="143"/>
    </row>
    <row r="982" customFormat="false" ht="12.75" hidden="false" customHeight="false" outlineLevel="0" collapsed="false">
      <c r="E982" s="143"/>
      <c r="F982" s="143"/>
      <c r="G982" s="143"/>
    </row>
    <row r="983" customFormat="false" ht="12.75" hidden="false" customHeight="false" outlineLevel="0" collapsed="false">
      <c r="E983" s="143"/>
      <c r="F983" s="143"/>
      <c r="G983" s="143"/>
    </row>
    <row r="984" customFormat="false" ht="12.75" hidden="false" customHeight="false" outlineLevel="0" collapsed="false">
      <c r="E984" s="143"/>
      <c r="F984" s="143"/>
      <c r="G984" s="143"/>
    </row>
    <row r="985" customFormat="false" ht="12.75" hidden="false" customHeight="false" outlineLevel="0" collapsed="false">
      <c r="E985" s="143"/>
      <c r="F985" s="143"/>
      <c r="G985" s="143"/>
    </row>
    <row r="986" customFormat="false" ht="12.75" hidden="false" customHeight="false" outlineLevel="0" collapsed="false">
      <c r="E986" s="143"/>
      <c r="F986" s="143"/>
      <c r="G986" s="143"/>
    </row>
    <row r="987" customFormat="false" ht="12.75" hidden="false" customHeight="false" outlineLevel="0" collapsed="false">
      <c r="E987" s="143"/>
      <c r="F987" s="143"/>
      <c r="G987" s="143"/>
    </row>
    <row r="988" customFormat="false" ht="12.75" hidden="false" customHeight="false" outlineLevel="0" collapsed="false">
      <c r="E988" s="143"/>
      <c r="F988" s="143"/>
      <c r="G988" s="143"/>
    </row>
    <row r="989" customFormat="false" ht="12.75" hidden="false" customHeight="false" outlineLevel="0" collapsed="false">
      <c r="E989" s="143"/>
      <c r="F989" s="143"/>
      <c r="G989" s="143"/>
    </row>
    <row r="990" customFormat="false" ht="12.75" hidden="false" customHeight="false" outlineLevel="0" collapsed="false">
      <c r="E990" s="143"/>
      <c r="F990" s="143"/>
      <c r="G990" s="143"/>
    </row>
    <row r="991" customFormat="false" ht="12.75" hidden="false" customHeight="false" outlineLevel="0" collapsed="false">
      <c r="E991" s="143"/>
      <c r="F991" s="143"/>
      <c r="G991" s="143"/>
    </row>
    <row r="992" customFormat="false" ht="12.75" hidden="false" customHeight="false" outlineLevel="0" collapsed="false">
      <c r="E992" s="143"/>
      <c r="F992" s="143"/>
      <c r="G992" s="143"/>
    </row>
    <row r="993" customFormat="false" ht="12.75" hidden="false" customHeight="false" outlineLevel="0" collapsed="false">
      <c r="E993" s="143"/>
      <c r="F993" s="143"/>
      <c r="G993" s="143"/>
    </row>
    <row r="994" customFormat="false" ht="12.75" hidden="false" customHeight="false" outlineLevel="0" collapsed="false">
      <c r="E994" s="143"/>
      <c r="F994" s="143"/>
      <c r="G994" s="143"/>
    </row>
    <row r="995" customFormat="false" ht="12.75" hidden="false" customHeight="false" outlineLevel="0" collapsed="false">
      <c r="E995" s="143"/>
      <c r="F995" s="143"/>
      <c r="G995" s="143"/>
    </row>
    <row r="996" customFormat="false" ht="12.75" hidden="false" customHeight="false" outlineLevel="0" collapsed="false">
      <c r="E996" s="143"/>
      <c r="F996" s="143"/>
      <c r="G996" s="143"/>
    </row>
    <row r="997" customFormat="false" ht="12.75" hidden="false" customHeight="false" outlineLevel="0" collapsed="false">
      <c r="E997" s="143"/>
      <c r="F997" s="143"/>
      <c r="G997" s="143"/>
    </row>
    <row r="998" customFormat="false" ht="12.75" hidden="false" customHeight="false" outlineLevel="0" collapsed="false">
      <c r="E998" s="143"/>
      <c r="F998" s="143"/>
      <c r="G998" s="143"/>
    </row>
    <row r="999" customFormat="false" ht="12.75" hidden="false" customHeight="false" outlineLevel="0" collapsed="false">
      <c r="E999" s="143"/>
      <c r="F999" s="143"/>
      <c r="G999" s="143"/>
    </row>
    <row r="1000" customFormat="false" ht="12.75" hidden="false" customHeight="false" outlineLevel="0" collapsed="false">
      <c r="E1000" s="143"/>
      <c r="F1000" s="143"/>
      <c r="G1000" s="143"/>
    </row>
    <row r="1001" customFormat="false" ht="12.75" hidden="false" customHeight="false" outlineLevel="0" collapsed="false">
      <c r="E1001" s="143"/>
      <c r="F1001" s="143"/>
      <c r="G1001" s="143"/>
    </row>
    <row r="1002" customFormat="false" ht="12.75" hidden="false" customHeight="false" outlineLevel="0" collapsed="false">
      <c r="E1002" s="143"/>
      <c r="F1002" s="143"/>
      <c r="G1002" s="143"/>
    </row>
    <row r="1003" customFormat="false" ht="12.75" hidden="false" customHeight="false" outlineLevel="0" collapsed="false">
      <c r="E1003" s="143"/>
      <c r="F1003" s="143"/>
      <c r="G1003" s="143"/>
    </row>
    <row r="1004" customFormat="false" ht="12.75" hidden="false" customHeight="false" outlineLevel="0" collapsed="false">
      <c r="E1004" s="143"/>
      <c r="F1004" s="143"/>
      <c r="G1004" s="143"/>
    </row>
    <row r="1005" customFormat="false" ht="12.75" hidden="false" customHeight="false" outlineLevel="0" collapsed="false">
      <c r="E1005" s="143"/>
      <c r="F1005" s="143"/>
      <c r="G1005" s="143"/>
    </row>
    <row r="1006" customFormat="false" ht="12.75" hidden="false" customHeight="false" outlineLevel="0" collapsed="false">
      <c r="E1006" s="143"/>
      <c r="F1006" s="143"/>
      <c r="G1006" s="143"/>
    </row>
    <row r="1007" customFormat="false" ht="12.75" hidden="false" customHeight="false" outlineLevel="0" collapsed="false">
      <c r="E1007" s="143"/>
      <c r="F1007" s="143"/>
      <c r="G1007" s="143"/>
    </row>
    <row r="1008" customFormat="false" ht="12.75" hidden="false" customHeight="false" outlineLevel="0" collapsed="false">
      <c r="E1008" s="143"/>
      <c r="F1008" s="143"/>
      <c r="G1008" s="143"/>
    </row>
    <row r="1009" customFormat="false" ht="12.75" hidden="false" customHeight="false" outlineLevel="0" collapsed="false">
      <c r="E1009" s="143"/>
      <c r="F1009" s="143"/>
      <c r="G1009" s="143"/>
    </row>
    <row r="1010" customFormat="false" ht="12.75" hidden="false" customHeight="false" outlineLevel="0" collapsed="false">
      <c r="E1010" s="143"/>
      <c r="F1010" s="143"/>
      <c r="G1010" s="143"/>
    </row>
    <row r="1011" customFormat="false" ht="12.75" hidden="false" customHeight="false" outlineLevel="0" collapsed="false">
      <c r="E1011" s="143"/>
      <c r="F1011" s="143"/>
      <c r="G1011" s="143"/>
    </row>
    <row r="1012" customFormat="false" ht="12.75" hidden="false" customHeight="false" outlineLevel="0" collapsed="false">
      <c r="E1012" s="143"/>
      <c r="F1012" s="143"/>
      <c r="G1012" s="143"/>
    </row>
    <row r="1013" customFormat="false" ht="12.75" hidden="false" customHeight="false" outlineLevel="0" collapsed="false">
      <c r="E1013" s="143"/>
      <c r="F1013" s="143"/>
      <c r="G1013" s="143"/>
    </row>
    <row r="1014" customFormat="false" ht="12.75" hidden="false" customHeight="false" outlineLevel="0" collapsed="false">
      <c r="E1014" s="143"/>
      <c r="F1014" s="143"/>
      <c r="G1014" s="143"/>
    </row>
    <row r="1015" customFormat="false" ht="12.75" hidden="false" customHeight="false" outlineLevel="0" collapsed="false">
      <c r="E1015" s="143"/>
      <c r="F1015" s="143"/>
      <c r="G1015" s="143"/>
    </row>
    <row r="1016" customFormat="false" ht="12.75" hidden="false" customHeight="false" outlineLevel="0" collapsed="false">
      <c r="E1016" s="143"/>
      <c r="F1016" s="143"/>
      <c r="G1016" s="143"/>
    </row>
    <row r="1017" customFormat="false" ht="12.75" hidden="false" customHeight="false" outlineLevel="0" collapsed="false">
      <c r="E1017" s="143"/>
      <c r="F1017" s="143"/>
      <c r="G1017" s="143"/>
    </row>
    <row r="1018" customFormat="false" ht="12.75" hidden="false" customHeight="false" outlineLevel="0" collapsed="false">
      <c r="E1018" s="143"/>
      <c r="F1018" s="143"/>
      <c r="G1018" s="143"/>
    </row>
    <row r="1019" customFormat="false" ht="12.75" hidden="false" customHeight="false" outlineLevel="0" collapsed="false">
      <c r="E1019" s="143"/>
      <c r="F1019" s="143"/>
      <c r="G1019" s="143"/>
    </row>
    <row r="1020" customFormat="false" ht="12.75" hidden="false" customHeight="false" outlineLevel="0" collapsed="false">
      <c r="E1020" s="143"/>
      <c r="F1020" s="143"/>
      <c r="G1020" s="143"/>
    </row>
    <row r="1021" customFormat="false" ht="12.75" hidden="false" customHeight="false" outlineLevel="0" collapsed="false">
      <c r="E1021" s="143"/>
      <c r="F1021" s="143"/>
      <c r="G1021" s="143"/>
    </row>
    <row r="1022" customFormat="false" ht="12.75" hidden="false" customHeight="false" outlineLevel="0" collapsed="false">
      <c r="E1022" s="143"/>
      <c r="F1022" s="143"/>
      <c r="G1022" s="143"/>
    </row>
    <row r="1023" customFormat="false" ht="12.75" hidden="false" customHeight="false" outlineLevel="0" collapsed="false">
      <c r="E1023" s="143"/>
      <c r="F1023" s="143"/>
      <c r="G1023" s="143"/>
    </row>
    <row r="1024" customFormat="false" ht="12.75" hidden="false" customHeight="false" outlineLevel="0" collapsed="false">
      <c r="E1024" s="143"/>
      <c r="F1024" s="143"/>
      <c r="G1024" s="143"/>
    </row>
    <row r="1025" customFormat="false" ht="12.75" hidden="false" customHeight="false" outlineLevel="0" collapsed="false">
      <c r="E1025" s="143"/>
      <c r="F1025" s="143"/>
      <c r="G1025" s="143"/>
    </row>
    <row r="1026" customFormat="false" ht="12.75" hidden="false" customHeight="false" outlineLevel="0" collapsed="false">
      <c r="E1026" s="143"/>
      <c r="F1026" s="143"/>
      <c r="G1026" s="143"/>
    </row>
    <row r="1027" customFormat="false" ht="12.75" hidden="false" customHeight="false" outlineLevel="0" collapsed="false">
      <c r="E1027" s="143"/>
      <c r="F1027" s="143"/>
      <c r="G1027" s="143"/>
    </row>
    <row r="1028" customFormat="false" ht="12.75" hidden="false" customHeight="false" outlineLevel="0" collapsed="false">
      <c r="E1028" s="143"/>
      <c r="F1028" s="143"/>
      <c r="G1028" s="143"/>
    </row>
    <row r="1029" customFormat="false" ht="12.75" hidden="false" customHeight="false" outlineLevel="0" collapsed="false">
      <c r="E1029" s="143"/>
      <c r="F1029" s="143"/>
      <c r="G1029" s="143"/>
    </row>
    <row r="1030" customFormat="false" ht="12.75" hidden="false" customHeight="false" outlineLevel="0" collapsed="false">
      <c r="E1030" s="143"/>
      <c r="F1030" s="143"/>
      <c r="G1030" s="143"/>
    </row>
    <row r="1031" customFormat="false" ht="12.75" hidden="false" customHeight="false" outlineLevel="0" collapsed="false">
      <c r="E1031" s="143"/>
      <c r="F1031" s="143"/>
      <c r="G1031" s="143"/>
    </row>
    <row r="1032" customFormat="false" ht="12.75" hidden="false" customHeight="false" outlineLevel="0" collapsed="false">
      <c r="E1032" s="143"/>
      <c r="F1032" s="143"/>
      <c r="G1032" s="143"/>
    </row>
    <row r="1033" customFormat="false" ht="12.75" hidden="false" customHeight="false" outlineLevel="0" collapsed="false">
      <c r="E1033" s="143"/>
      <c r="F1033" s="143"/>
      <c r="G1033" s="143"/>
    </row>
    <row r="1034" customFormat="false" ht="12.75" hidden="false" customHeight="false" outlineLevel="0" collapsed="false">
      <c r="E1034" s="143"/>
      <c r="F1034" s="143"/>
      <c r="G1034" s="143"/>
    </row>
    <row r="1035" customFormat="false" ht="12.75" hidden="false" customHeight="false" outlineLevel="0" collapsed="false">
      <c r="E1035" s="143"/>
      <c r="F1035" s="143"/>
      <c r="G1035" s="143"/>
    </row>
    <row r="1036" customFormat="false" ht="12.75" hidden="false" customHeight="false" outlineLevel="0" collapsed="false">
      <c r="E1036" s="143"/>
      <c r="F1036" s="143"/>
      <c r="G1036" s="143"/>
    </row>
    <row r="1037" customFormat="false" ht="12.75" hidden="false" customHeight="false" outlineLevel="0" collapsed="false">
      <c r="E1037" s="143"/>
      <c r="F1037" s="143"/>
      <c r="G1037" s="143"/>
    </row>
    <row r="1038" customFormat="false" ht="12.75" hidden="false" customHeight="false" outlineLevel="0" collapsed="false">
      <c r="E1038" s="143"/>
      <c r="F1038" s="143"/>
      <c r="G1038" s="143"/>
    </row>
    <row r="1039" customFormat="false" ht="12.75" hidden="false" customHeight="false" outlineLevel="0" collapsed="false">
      <c r="E1039" s="143"/>
      <c r="F1039" s="143"/>
      <c r="G1039" s="143"/>
    </row>
    <row r="1040" customFormat="false" ht="12.75" hidden="false" customHeight="false" outlineLevel="0" collapsed="false">
      <c r="E1040" s="143"/>
      <c r="F1040" s="143"/>
      <c r="G1040" s="143"/>
    </row>
    <row r="1041" customFormat="false" ht="12.75" hidden="false" customHeight="false" outlineLevel="0" collapsed="false">
      <c r="E1041" s="143"/>
      <c r="F1041" s="143"/>
      <c r="G1041" s="143"/>
    </row>
    <row r="1042" customFormat="false" ht="12.75" hidden="false" customHeight="false" outlineLevel="0" collapsed="false">
      <c r="E1042" s="143"/>
      <c r="F1042" s="143"/>
      <c r="G1042" s="143"/>
    </row>
    <row r="1043" customFormat="false" ht="12.75" hidden="false" customHeight="false" outlineLevel="0" collapsed="false">
      <c r="E1043" s="143"/>
      <c r="F1043" s="143"/>
      <c r="G1043" s="143"/>
    </row>
    <row r="1044" customFormat="false" ht="12.75" hidden="false" customHeight="false" outlineLevel="0" collapsed="false">
      <c r="E1044" s="143"/>
      <c r="F1044" s="143"/>
      <c r="G1044" s="143"/>
    </row>
    <row r="1045" customFormat="false" ht="12.75" hidden="false" customHeight="false" outlineLevel="0" collapsed="false">
      <c r="E1045" s="143"/>
      <c r="F1045" s="143"/>
      <c r="G1045" s="143"/>
    </row>
    <row r="1046" customFormat="false" ht="12.75" hidden="false" customHeight="false" outlineLevel="0" collapsed="false">
      <c r="E1046" s="143"/>
      <c r="F1046" s="143"/>
      <c r="G1046" s="143"/>
    </row>
    <row r="1047" customFormat="false" ht="12.75" hidden="false" customHeight="false" outlineLevel="0" collapsed="false">
      <c r="E1047" s="143"/>
      <c r="F1047" s="143"/>
      <c r="G1047" s="143"/>
    </row>
    <row r="1048" customFormat="false" ht="12.75" hidden="false" customHeight="false" outlineLevel="0" collapsed="false">
      <c r="E1048" s="143"/>
      <c r="F1048" s="143"/>
      <c r="G1048" s="143"/>
    </row>
    <row r="1049" customFormat="false" ht="12.75" hidden="false" customHeight="false" outlineLevel="0" collapsed="false">
      <c r="E1049" s="143"/>
      <c r="F1049" s="143"/>
      <c r="G1049" s="143"/>
    </row>
    <row r="1050" customFormat="false" ht="12.75" hidden="false" customHeight="false" outlineLevel="0" collapsed="false">
      <c r="E1050" s="143"/>
      <c r="F1050" s="143"/>
      <c r="G1050" s="143"/>
    </row>
    <row r="1051" customFormat="false" ht="12.75" hidden="false" customHeight="false" outlineLevel="0" collapsed="false">
      <c r="E1051" s="143"/>
      <c r="F1051" s="143"/>
      <c r="G1051" s="143"/>
    </row>
    <row r="1052" customFormat="false" ht="12.75" hidden="false" customHeight="false" outlineLevel="0" collapsed="false">
      <c r="E1052" s="143"/>
      <c r="F1052" s="143"/>
      <c r="G1052" s="143"/>
    </row>
    <row r="1053" customFormat="false" ht="12.75" hidden="false" customHeight="false" outlineLevel="0" collapsed="false">
      <c r="E1053" s="143"/>
      <c r="F1053" s="143"/>
      <c r="G1053" s="143"/>
    </row>
    <row r="1054" customFormat="false" ht="12.75" hidden="false" customHeight="false" outlineLevel="0" collapsed="false">
      <c r="E1054" s="143"/>
      <c r="F1054" s="143"/>
      <c r="G1054" s="143"/>
    </row>
    <row r="1055" customFormat="false" ht="12.75" hidden="false" customHeight="false" outlineLevel="0" collapsed="false">
      <c r="E1055" s="143"/>
      <c r="F1055" s="143"/>
      <c r="G1055" s="143"/>
    </row>
    <row r="1056" customFormat="false" ht="12.75" hidden="false" customHeight="false" outlineLevel="0" collapsed="false">
      <c r="E1056" s="143"/>
      <c r="F1056" s="143"/>
      <c r="G1056" s="143"/>
    </row>
    <row r="1057" customFormat="false" ht="12.75" hidden="false" customHeight="false" outlineLevel="0" collapsed="false">
      <c r="E1057" s="143"/>
      <c r="F1057" s="143"/>
      <c r="G1057" s="143"/>
    </row>
    <row r="1058" customFormat="false" ht="12.75" hidden="false" customHeight="false" outlineLevel="0" collapsed="false">
      <c r="E1058" s="143"/>
      <c r="F1058" s="143"/>
      <c r="G1058" s="143"/>
    </row>
    <row r="1059" customFormat="false" ht="12.75" hidden="false" customHeight="false" outlineLevel="0" collapsed="false">
      <c r="E1059" s="143"/>
      <c r="F1059" s="143"/>
      <c r="G1059" s="143"/>
    </row>
    <row r="1060" customFormat="false" ht="12.75" hidden="false" customHeight="false" outlineLevel="0" collapsed="false">
      <c r="E1060" s="143"/>
      <c r="F1060" s="143"/>
      <c r="G1060" s="143"/>
    </row>
    <row r="1061" customFormat="false" ht="12.75" hidden="false" customHeight="false" outlineLevel="0" collapsed="false">
      <c r="E1061" s="143"/>
      <c r="F1061" s="143"/>
      <c r="G1061" s="143"/>
    </row>
    <row r="1062" customFormat="false" ht="12.75" hidden="false" customHeight="false" outlineLevel="0" collapsed="false">
      <c r="E1062" s="143"/>
      <c r="F1062" s="143"/>
      <c r="G1062" s="143"/>
    </row>
    <row r="1063" customFormat="false" ht="12.75" hidden="false" customHeight="false" outlineLevel="0" collapsed="false">
      <c r="E1063" s="143"/>
      <c r="F1063" s="143"/>
      <c r="G1063" s="143"/>
    </row>
    <row r="1064" customFormat="false" ht="12.75" hidden="false" customHeight="false" outlineLevel="0" collapsed="false">
      <c r="E1064" s="143"/>
      <c r="F1064" s="143"/>
      <c r="G1064" s="143"/>
    </row>
    <row r="1065" customFormat="false" ht="12.75" hidden="false" customHeight="false" outlineLevel="0" collapsed="false">
      <c r="E1065" s="143"/>
      <c r="F1065" s="143"/>
      <c r="G1065" s="143"/>
    </row>
    <row r="1066" customFormat="false" ht="12.75" hidden="false" customHeight="false" outlineLevel="0" collapsed="false">
      <c r="E1066" s="143"/>
      <c r="F1066" s="143"/>
      <c r="G1066" s="143"/>
    </row>
    <row r="1067" customFormat="false" ht="12.75" hidden="false" customHeight="false" outlineLevel="0" collapsed="false">
      <c r="E1067" s="143"/>
      <c r="F1067" s="143"/>
      <c r="G1067" s="143"/>
    </row>
    <row r="1068" customFormat="false" ht="12.75" hidden="false" customHeight="false" outlineLevel="0" collapsed="false">
      <c r="E1068" s="143"/>
      <c r="F1068" s="143"/>
      <c r="G1068" s="143"/>
    </row>
    <row r="1069" customFormat="false" ht="12.75" hidden="false" customHeight="false" outlineLevel="0" collapsed="false">
      <c r="E1069" s="143"/>
      <c r="F1069" s="143"/>
      <c r="G1069" s="143"/>
    </row>
    <row r="1070" customFormat="false" ht="12.75" hidden="false" customHeight="false" outlineLevel="0" collapsed="false">
      <c r="E1070" s="143"/>
      <c r="F1070" s="143"/>
      <c r="G1070" s="143"/>
    </row>
    <row r="1071" customFormat="false" ht="12.75" hidden="false" customHeight="false" outlineLevel="0" collapsed="false">
      <c r="E1071" s="143"/>
      <c r="F1071" s="143"/>
      <c r="G1071" s="143"/>
    </row>
    <row r="1072" customFormat="false" ht="12.75" hidden="false" customHeight="false" outlineLevel="0" collapsed="false">
      <c r="E1072" s="143"/>
      <c r="F1072" s="143"/>
      <c r="G1072" s="143"/>
    </row>
    <row r="1073" customFormat="false" ht="12.75" hidden="false" customHeight="false" outlineLevel="0" collapsed="false">
      <c r="E1073" s="143"/>
      <c r="F1073" s="143"/>
      <c r="G1073" s="143"/>
    </row>
    <row r="1074" customFormat="false" ht="12.75" hidden="false" customHeight="false" outlineLevel="0" collapsed="false">
      <c r="E1074" s="143"/>
      <c r="F1074" s="143"/>
      <c r="G1074" s="143"/>
    </row>
    <row r="1075" customFormat="false" ht="12.75" hidden="false" customHeight="false" outlineLevel="0" collapsed="false">
      <c r="E1075" s="143"/>
      <c r="F1075" s="143"/>
      <c r="G1075" s="143"/>
    </row>
    <row r="1076" customFormat="false" ht="12.75" hidden="false" customHeight="false" outlineLevel="0" collapsed="false">
      <c r="E1076" s="143"/>
      <c r="F1076" s="143"/>
      <c r="G1076" s="143"/>
    </row>
    <row r="1077" customFormat="false" ht="12.75" hidden="false" customHeight="false" outlineLevel="0" collapsed="false">
      <c r="E1077" s="143"/>
      <c r="F1077" s="143"/>
      <c r="G1077" s="143"/>
    </row>
    <row r="1078" customFormat="false" ht="12.75" hidden="false" customHeight="false" outlineLevel="0" collapsed="false">
      <c r="E1078" s="143"/>
      <c r="F1078" s="143"/>
      <c r="G1078" s="143"/>
    </row>
    <row r="1079" customFormat="false" ht="12.75" hidden="false" customHeight="false" outlineLevel="0" collapsed="false">
      <c r="E1079" s="143"/>
      <c r="F1079" s="143"/>
      <c r="G1079" s="143"/>
    </row>
    <row r="1080" customFormat="false" ht="12.75" hidden="false" customHeight="false" outlineLevel="0" collapsed="false">
      <c r="E1080" s="143"/>
      <c r="F1080" s="143"/>
      <c r="G1080" s="143"/>
    </row>
    <row r="1081" customFormat="false" ht="12.75" hidden="false" customHeight="false" outlineLevel="0" collapsed="false">
      <c r="E1081" s="143"/>
      <c r="F1081" s="143"/>
      <c r="G1081" s="143"/>
    </row>
    <row r="1082" customFormat="false" ht="12.75" hidden="false" customHeight="false" outlineLevel="0" collapsed="false">
      <c r="E1082" s="143"/>
      <c r="F1082" s="143"/>
      <c r="G1082" s="143"/>
    </row>
    <row r="1083" customFormat="false" ht="12.75" hidden="false" customHeight="false" outlineLevel="0" collapsed="false">
      <c r="E1083" s="143"/>
      <c r="F1083" s="143"/>
      <c r="G1083" s="143"/>
    </row>
    <row r="1084" customFormat="false" ht="12.75" hidden="false" customHeight="false" outlineLevel="0" collapsed="false">
      <c r="E1084" s="143"/>
      <c r="F1084" s="143"/>
      <c r="G1084" s="143"/>
    </row>
    <row r="1085" customFormat="false" ht="12.75" hidden="false" customHeight="false" outlineLevel="0" collapsed="false">
      <c r="E1085" s="143"/>
      <c r="F1085" s="143"/>
      <c r="G1085" s="143"/>
    </row>
    <row r="1086" customFormat="false" ht="12.75" hidden="false" customHeight="false" outlineLevel="0" collapsed="false">
      <c r="E1086" s="143"/>
      <c r="F1086" s="143"/>
      <c r="G1086" s="143"/>
    </row>
    <row r="1087" customFormat="false" ht="12.75" hidden="false" customHeight="false" outlineLevel="0" collapsed="false">
      <c r="E1087" s="143"/>
      <c r="F1087" s="143"/>
      <c r="G1087" s="143"/>
    </row>
    <row r="1088" customFormat="false" ht="12.75" hidden="false" customHeight="false" outlineLevel="0" collapsed="false">
      <c r="E1088" s="143"/>
      <c r="F1088" s="143"/>
      <c r="G1088" s="143"/>
    </row>
    <row r="1089" customFormat="false" ht="12.75" hidden="false" customHeight="false" outlineLevel="0" collapsed="false">
      <c r="E1089" s="143"/>
      <c r="F1089" s="143"/>
      <c r="G1089" s="143"/>
    </row>
    <row r="1090" customFormat="false" ht="12.75" hidden="false" customHeight="false" outlineLevel="0" collapsed="false">
      <c r="E1090" s="143"/>
      <c r="F1090" s="143"/>
      <c r="G1090" s="143"/>
    </row>
    <row r="1091" customFormat="false" ht="12.75" hidden="false" customHeight="false" outlineLevel="0" collapsed="false">
      <c r="E1091" s="143"/>
      <c r="F1091" s="143"/>
      <c r="G1091" s="143"/>
    </row>
    <row r="1092" customFormat="false" ht="12.75" hidden="false" customHeight="false" outlineLevel="0" collapsed="false">
      <c r="E1092" s="143"/>
      <c r="F1092" s="143"/>
      <c r="G1092" s="143"/>
    </row>
    <row r="1093" customFormat="false" ht="12.75" hidden="false" customHeight="false" outlineLevel="0" collapsed="false">
      <c r="E1093" s="143"/>
      <c r="F1093" s="143"/>
      <c r="G1093" s="143"/>
    </row>
    <row r="1094" customFormat="false" ht="12.75" hidden="false" customHeight="false" outlineLevel="0" collapsed="false">
      <c r="E1094" s="143"/>
      <c r="F1094" s="143"/>
      <c r="G1094" s="143"/>
    </row>
    <row r="1095" customFormat="false" ht="12.75" hidden="false" customHeight="false" outlineLevel="0" collapsed="false">
      <c r="E1095" s="143"/>
      <c r="F1095" s="143"/>
      <c r="G1095" s="143"/>
    </row>
    <row r="1096" customFormat="false" ht="12.75" hidden="false" customHeight="false" outlineLevel="0" collapsed="false">
      <c r="E1096" s="143"/>
      <c r="F1096" s="143"/>
      <c r="G1096" s="143"/>
    </row>
    <row r="1097" customFormat="false" ht="12.75" hidden="false" customHeight="false" outlineLevel="0" collapsed="false">
      <c r="E1097" s="143"/>
      <c r="F1097" s="143"/>
      <c r="G1097" s="143"/>
    </row>
    <row r="1098" customFormat="false" ht="12.75" hidden="false" customHeight="false" outlineLevel="0" collapsed="false">
      <c r="E1098" s="143"/>
      <c r="F1098" s="143"/>
      <c r="G1098" s="143"/>
    </row>
    <row r="1099" customFormat="false" ht="12.75" hidden="false" customHeight="false" outlineLevel="0" collapsed="false">
      <c r="E1099" s="143"/>
      <c r="F1099" s="143"/>
      <c r="G1099" s="143"/>
    </row>
    <row r="1100" customFormat="false" ht="12.75" hidden="false" customHeight="false" outlineLevel="0" collapsed="false">
      <c r="E1100" s="143"/>
      <c r="F1100" s="143"/>
      <c r="G1100" s="143"/>
    </row>
    <row r="1101" customFormat="false" ht="12.75" hidden="false" customHeight="false" outlineLevel="0" collapsed="false">
      <c r="E1101" s="143"/>
      <c r="F1101" s="143"/>
      <c r="G1101" s="143"/>
    </row>
    <row r="1102" customFormat="false" ht="12.75" hidden="false" customHeight="false" outlineLevel="0" collapsed="false">
      <c r="E1102" s="143"/>
      <c r="F1102" s="143"/>
      <c r="G1102" s="143"/>
    </row>
    <row r="1103" customFormat="false" ht="12.75" hidden="false" customHeight="false" outlineLevel="0" collapsed="false">
      <c r="E1103" s="143"/>
      <c r="F1103" s="143"/>
      <c r="G1103" s="143"/>
    </row>
    <row r="1104" customFormat="false" ht="12.75" hidden="false" customHeight="false" outlineLevel="0" collapsed="false">
      <c r="E1104" s="143"/>
      <c r="F1104" s="143"/>
      <c r="G1104" s="143"/>
    </row>
    <row r="1105" customFormat="false" ht="12.75" hidden="false" customHeight="false" outlineLevel="0" collapsed="false">
      <c r="E1105" s="143"/>
      <c r="F1105" s="143"/>
      <c r="G1105" s="143"/>
    </row>
    <row r="1106" customFormat="false" ht="12.75" hidden="false" customHeight="false" outlineLevel="0" collapsed="false">
      <c r="E1106" s="143"/>
      <c r="F1106" s="143"/>
      <c r="G1106" s="143"/>
    </row>
    <row r="1107" customFormat="false" ht="12.75" hidden="false" customHeight="false" outlineLevel="0" collapsed="false">
      <c r="E1107" s="143"/>
      <c r="F1107" s="143"/>
      <c r="G1107" s="143"/>
    </row>
    <row r="1108" customFormat="false" ht="12.75" hidden="false" customHeight="false" outlineLevel="0" collapsed="false">
      <c r="E1108" s="143"/>
      <c r="F1108" s="143"/>
      <c r="G1108" s="143"/>
    </row>
    <row r="1109" customFormat="false" ht="12.75" hidden="false" customHeight="false" outlineLevel="0" collapsed="false">
      <c r="E1109" s="143"/>
      <c r="F1109" s="143"/>
      <c r="G1109" s="143"/>
    </row>
    <row r="1110" customFormat="false" ht="12.75" hidden="false" customHeight="false" outlineLevel="0" collapsed="false">
      <c r="E1110" s="143"/>
      <c r="F1110" s="143"/>
      <c r="G1110" s="143"/>
    </row>
    <row r="1111" customFormat="false" ht="12.75" hidden="false" customHeight="false" outlineLevel="0" collapsed="false">
      <c r="E1111" s="143"/>
      <c r="F1111" s="143"/>
      <c r="G1111" s="143"/>
    </row>
    <row r="1112" customFormat="false" ht="12.75" hidden="false" customHeight="false" outlineLevel="0" collapsed="false">
      <c r="E1112" s="143"/>
      <c r="F1112" s="143"/>
      <c r="G1112" s="143"/>
    </row>
    <row r="1113" customFormat="false" ht="12.75" hidden="false" customHeight="false" outlineLevel="0" collapsed="false">
      <c r="E1113" s="143"/>
      <c r="F1113" s="143"/>
      <c r="G1113" s="143"/>
    </row>
    <row r="1114" customFormat="false" ht="12.75" hidden="false" customHeight="false" outlineLevel="0" collapsed="false">
      <c r="E1114" s="143"/>
      <c r="F1114" s="143"/>
      <c r="G1114" s="143"/>
    </row>
    <row r="1115" customFormat="false" ht="12.75" hidden="false" customHeight="false" outlineLevel="0" collapsed="false">
      <c r="E1115" s="143"/>
      <c r="F1115" s="143"/>
      <c r="G1115" s="143"/>
    </row>
    <row r="1116" customFormat="false" ht="12.75" hidden="false" customHeight="false" outlineLevel="0" collapsed="false">
      <c r="E1116" s="143"/>
      <c r="F1116" s="143"/>
      <c r="G1116" s="143"/>
    </row>
    <row r="1117" customFormat="false" ht="12.75" hidden="false" customHeight="false" outlineLevel="0" collapsed="false">
      <c r="E1117" s="143"/>
      <c r="F1117" s="143"/>
      <c r="G1117" s="143"/>
    </row>
    <row r="1118" customFormat="false" ht="12.75" hidden="false" customHeight="false" outlineLevel="0" collapsed="false">
      <c r="E1118" s="143"/>
      <c r="F1118" s="143"/>
      <c r="G1118" s="143"/>
    </row>
    <row r="1119" customFormat="false" ht="12.75" hidden="false" customHeight="false" outlineLevel="0" collapsed="false">
      <c r="E1119" s="143"/>
      <c r="F1119" s="143"/>
      <c r="G1119" s="143"/>
    </row>
    <row r="1120" customFormat="false" ht="12.75" hidden="false" customHeight="false" outlineLevel="0" collapsed="false">
      <c r="E1120" s="143"/>
      <c r="F1120" s="143"/>
      <c r="G1120" s="143"/>
    </row>
    <row r="1121" customFormat="false" ht="12.75" hidden="false" customHeight="false" outlineLevel="0" collapsed="false">
      <c r="E1121" s="143"/>
      <c r="F1121" s="143"/>
      <c r="G1121" s="143"/>
    </row>
    <row r="1122" customFormat="false" ht="12.75" hidden="false" customHeight="false" outlineLevel="0" collapsed="false">
      <c r="E1122" s="143"/>
      <c r="F1122" s="143"/>
      <c r="G1122" s="143"/>
    </row>
    <row r="1123" customFormat="false" ht="12.75" hidden="false" customHeight="false" outlineLevel="0" collapsed="false">
      <c r="E1123" s="143"/>
      <c r="F1123" s="143"/>
      <c r="G1123" s="143"/>
    </row>
    <row r="1124" customFormat="false" ht="12.75" hidden="false" customHeight="false" outlineLevel="0" collapsed="false">
      <c r="E1124" s="143"/>
      <c r="F1124" s="143"/>
      <c r="G1124" s="143"/>
    </row>
    <row r="1125" customFormat="false" ht="12.75" hidden="false" customHeight="false" outlineLevel="0" collapsed="false">
      <c r="E1125" s="143"/>
      <c r="F1125" s="143"/>
      <c r="G1125" s="143"/>
    </row>
    <row r="1126" customFormat="false" ht="12.75" hidden="false" customHeight="false" outlineLevel="0" collapsed="false">
      <c r="E1126" s="143"/>
      <c r="F1126" s="143"/>
      <c r="G1126" s="143"/>
    </row>
    <row r="1127" customFormat="false" ht="12.75" hidden="false" customHeight="false" outlineLevel="0" collapsed="false">
      <c r="E1127" s="143"/>
      <c r="F1127" s="143"/>
      <c r="G1127" s="143"/>
    </row>
    <row r="1128" customFormat="false" ht="12.75" hidden="false" customHeight="false" outlineLevel="0" collapsed="false">
      <c r="E1128" s="143"/>
      <c r="F1128" s="143"/>
      <c r="G1128" s="143"/>
    </row>
    <row r="1129" customFormat="false" ht="12.75" hidden="false" customHeight="false" outlineLevel="0" collapsed="false">
      <c r="E1129" s="143"/>
      <c r="F1129" s="143"/>
      <c r="G1129" s="143"/>
    </row>
    <row r="1130" customFormat="false" ht="12.75" hidden="false" customHeight="false" outlineLevel="0" collapsed="false">
      <c r="E1130" s="143"/>
      <c r="F1130" s="143"/>
      <c r="G1130" s="143"/>
    </row>
    <row r="1131" customFormat="false" ht="12.75" hidden="false" customHeight="false" outlineLevel="0" collapsed="false">
      <c r="E1131" s="143"/>
      <c r="F1131" s="143"/>
      <c r="G1131" s="143"/>
    </row>
    <row r="1132" customFormat="false" ht="12.75" hidden="false" customHeight="false" outlineLevel="0" collapsed="false">
      <c r="E1132" s="143"/>
      <c r="F1132" s="143"/>
      <c r="G1132" s="143"/>
    </row>
    <row r="1133" customFormat="false" ht="12.75" hidden="false" customHeight="false" outlineLevel="0" collapsed="false">
      <c r="E1133" s="143"/>
      <c r="F1133" s="143"/>
      <c r="G1133" s="143"/>
    </row>
    <row r="1134" customFormat="false" ht="12.75" hidden="false" customHeight="false" outlineLevel="0" collapsed="false">
      <c r="E1134" s="143"/>
      <c r="F1134" s="143"/>
      <c r="G1134" s="143"/>
    </row>
    <row r="1135" customFormat="false" ht="12.75" hidden="false" customHeight="false" outlineLevel="0" collapsed="false">
      <c r="E1135" s="143"/>
      <c r="F1135" s="143"/>
      <c r="G1135" s="143"/>
    </row>
    <row r="1136" customFormat="false" ht="12.75" hidden="false" customHeight="false" outlineLevel="0" collapsed="false">
      <c r="E1136" s="143"/>
      <c r="F1136" s="143"/>
      <c r="G1136" s="143"/>
    </row>
    <row r="1137" customFormat="false" ht="12.75" hidden="false" customHeight="false" outlineLevel="0" collapsed="false">
      <c r="E1137" s="143"/>
      <c r="F1137" s="143"/>
      <c r="G1137" s="143"/>
    </row>
    <row r="1138" customFormat="false" ht="12.75" hidden="false" customHeight="false" outlineLevel="0" collapsed="false">
      <c r="E1138" s="143"/>
      <c r="F1138" s="143"/>
      <c r="G1138" s="143"/>
    </row>
    <row r="1139" customFormat="false" ht="12.75" hidden="false" customHeight="false" outlineLevel="0" collapsed="false">
      <c r="E1139" s="143"/>
      <c r="F1139" s="143"/>
      <c r="G1139" s="143"/>
    </row>
    <row r="1140" customFormat="false" ht="12.75" hidden="false" customHeight="false" outlineLevel="0" collapsed="false">
      <c r="E1140" s="143"/>
      <c r="F1140" s="143"/>
      <c r="G1140" s="143"/>
    </row>
    <row r="1141" customFormat="false" ht="12.75" hidden="false" customHeight="false" outlineLevel="0" collapsed="false">
      <c r="E1141" s="143"/>
      <c r="F1141" s="143"/>
      <c r="G1141" s="143"/>
    </row>
    <row r="1142" customFormat="false" ht="12.75" hidden="false" customHeight="false" outlineLevel="0" collapsed="false">
      <c r="E1142" s="143"/>
      <c r="F1142" s="143"/>
      <c r="G1142" s="143"/>
    </row>
    <row r="1143" customFormat="false" ht="12.75" hidden="false" customHeight="false" outlineLevel="0" collapsed="false">
      <c r="E1143" s="143"/>
      <c r="F1143" s="143"/>
      <c r="G1143" s="143"/>
    </row>
    <row r="1144" customFormat="false" ht="12.75" hidden="false" customHeight="false" outlineLevel="0" collapsed="false">
      <c r="E1144" s="143"/>
      <c r="F1144" s="143"/>
      <c r="G1144" s="143"/>
    </row>
    <row r="1145" customFormat="false" ht="12.75" hidden="false" customHeight="false" outlineLevel="0" collapsed="false">
      <c r="E1145" s="143"/>
      <c r="F1145" s="143"/>
      <c r="G1145" s="143"/>
    </row>
    <row r="1146" customFormat="false" ht="12.75" hidden="false" customHeight="false" outlineLevel="0" collapsed="false">
      <c r="E1146" s="143"/>
      <c r="F1146" s="143"/>
      <c r="G1146" s="143"/>
    </row>
    <row r="1147" customFormat="false" ht="12.75" hidden="false" customHeight="false" outlineLevel="0" collapsed="false">
      <c r="E1147" s="143"/>
      <c r="F1147" s="143"/>
      <c r="G1147" s="143"/>
    </row>
    <row r="1148" customFormat="false" ht="12.75" hidden="false" customHeight="false" outlineLevel="0" collapsed="false">
      <c r="E1148" s="143"/>
      <c r="F1148" s="143"/>
      <c r="G1148" s="143"/>
    </row>
    <row r="1149" customFormat="false" ht="12.75" hidden="false" customHeight="false" outlineLevel="0" collapsed="false">
      <c r="E1149" s="143"/>
      <c r="F1149" s="143"/>
      <c r="G1149" s="143"/>
    </row>
    <row r="1150" customFormat="false" ht="12.75" hidden="false" customHeight="false" outlineLevel="0" collapsed="false">
      <c r="E1150" s="143"/>
      <c r="F1150" s="143"/>
      <c r="G1150" s="143"/>
    </row>
    <row r="1151" customFormat="false" ht="12.75" hidden="false" customHeight="false" outlineLevel="0" collapsed="false">
      <c r="E1151" s="143"/>
      <c r="F1151" s="143"/>
      <c r="G1151" s="143"/>
    </row>
    <row r="1152" customFormat="false" ht="12.75" hidden="false" customHeight="false" outlineLevel="0" collapsed="false">
      <c r="E1152" s="143"/>
      <c r="F1152" s="143"/>
      <c r="G1152" s="143"/>
    </row>
    <row r="1153" customFormat="false" ht="12.75" hidden="false" customHeight="false" outlineLevel="0" collapsed="false">
      <c r="E1153" s="143"/>
      <c r="F1153" s="143"/>
      <c r="G1153" s="143"/>
    </row>
    <row r="1154" customFormat="false" ht="12.75" hidden="false" customHeight="false" outlineLevel="0" collapsed="false">
      <c r="E1154" s="143"/>
      <c r="F1154" s="143"/>
      <c r="G1154" s="143"/>
    </row>
    <row r="1155" customFormat="false" ht="12.75" hidden="false" customHeight="false" outlineLevel="0" collapsed="false">
      <c r="E1155" s="143"/>
      <c r="F1155" s="143"/>
      <c r="G1155" s="143"/>
    </row>
    <row r="1156" customFormat="false" ht="12.75" hidden="false" customHeight="false" outlineLevel="0" collapsed="false">
      <c r="E1156" s="143"/>
      <c r="F1156" s="143"/>
      <c r="G1156" s="143"/>
    </row>
    <row r="1157" customFormat="false" ht="12.75" hidden="false" customHeight="false" outlineLevel="0" collapsed="false">
      <c r="E1157" s="143"/>
      <c r="F1157" s="143"/>
      <c r="G1157" s="143"/>
    </row>
    <row r="1158" customFormat="false" ht="12.75" hidden="false" customHeight="false" outlineLevel="0" collapsed="false">
      <c r="E1158" s="143"/>
      <c r="F1158" s="143"/>
      <c r="G1158" s="143"/>
    </row>
    <row r="1159" customFormat="false" ht="12.75" hidden="false" customHeight="false" outlineLevel="0" collapsed="false">
      <c r="E1159" s="143"/>
      <c r="F1159" s="143"/>
      <c r="G1159" s="143"/>
    </row>
    <row r="1160" customFormat="false" ht="12.75" hidden="false" customHeight="false" outlineLevel="0" collapsed="false">
      <c r="E1160" s="143"/>
      <c r="F1160" s="143"/>
      <c r="G1160" s="143"/>
    </row>
    <row r="1161" customFormat="false" ht="12.75" hidden="false" customHeight="false" outlineLevel="0" collapsed="false">
      <c r="E1161" s="143"/>
      <c r="F1161" s="143"/>
      <c r="G1161" s="143"/>
    </row>
    <row r="1162" customFormat="false" ht="12.75" hidden="false" customHeight="false" outlineLevel="0" collapsed="false">
      <c r="E1162" s="143"/>
      <c r="F1162" s="143"/>
      <c r="G1162" s="143"/>
    </row>
    <row r="1163" customFormat="false" ht="12.75" hidden="false" customHeight="false" outlineLevel="0" collapsed="false">
      <c r="E1163" s="143"/>
      <c r="F1163" s="143"/>
      <c r="G1163" s="143"/>
    </row>
    <row r="1164" customFormat="false" ht="12.75" hidden="false" customHeight="false" outlineLevel="0" collapsed="false">
      <c r="E1164" s="143"/>
      <c r="F1164" s="143"/>
      <c r="G1164" s="143"/>
    </row>
    <row r="1165" customFormat="false" ht="12.75" hidden="false" customHeight="false" outlineLevel="0" collapsed="false">
      <c r="E1165" s="143"/>
      <c r="F1165" s="143"/>
      <c r="G1165" s="143"/>
    </row>
    <row r="1166" customFormat="false" ht="12.75" hidden="false" customHeight="false" outlineLevel="0" collapsed="false">
      <c r="E1166" s="143"/>
      <c r="F1166" s="143"/>
      <c r="G1166" s="143"/>
    </row>
    <row r="1167" customFormat="false" ht="12.75" hidden="false" customHeight="false" outlineLevel="0" collapsed="false">
      <c r="E1167" s="143"/>
      <c r="F1167" s="143"/>
      <c r="G1167" s="143"/>
    </row>
    <row r="1168" customFormat="false" ht="12.75" hidden="false" customHeight="false" outlineLevel="0" collapsed="false">
      <c r="E1168" s="143"/>
      <c r="F1168" s="143"/>
      <c r="G1168" s="143"/>
    </row>
    <row r="1169" customFormat="false" ht="12.75" hidden="false" customHeight="false" outlineLevel="0" collapsed="false">
      <c r="E1169" s="143"/>
      <c r="F1169" s="143"/>
      <c r="G1169" s="143"/>
    </row>
    <row r="1170" customFormat="false" ht="12.75" hidden="false" customHeight="false" outlineLevel="0" collapsed="false">
      <c r="E1170" s="143"/>
      <c r="F1170" s="143"/>
      <c r="G1170" s="143"/>
    </row>
    <row r="1171" customFormat="false" ht="12.75" hidden="false" customHeight="false" outlineLevel="0" collapsed="false">
      <c r="E1171" s="143"/>
      <c r="F1171" s="143"/>
      <c r="G1171" s="143"/>
    </row>
    <row r="1172" customFormat="false" ht="12.75" hidden="false" customHeight="false" outlineLevel="0" collapsed="false">
      <c r="E1172" s="143"/>
      <c r="F1172" s="143"/>
      <c r="G1172" s="143"/>
    </row>
    <row r="1173" customFormat="false" ht="12.75" hidden="false" customHeight="false" outlineLevel="0" collapsed="false">
      <c r="E1173" s="143"/>
      <c r="F1173" s="143"/>
      <c r="G1173" s="143"/>
    </row>
    <row r="1174" customFormat="false" ht="12.75" hidden="false" customHeight="false" outlineLevel="0" collapsed="false">
      <c r="E1174" s="143"/>
      <c r="F1174" s="143"/>
      <c r="G1174" s="143"/>
    </row>
    <row r="1175" customFormat="false" ht="12.75" hidden="false" customHeight="false" outlineLevel="0" collapsed="false">
      <c r="E1175" s="143"/>
      <c r="F1175" s="143"/>
      <c r="G1175" s="143"/>
    </row>
    <row r="1176" customFormat="false" ht="12.75" hidden="false" customHeight="false" outlineLevel="0" collapsed="false">
      <c r="E1176" s="143"/>
      <c r="F1176" s="143"/>
      <c r="G1176" s="143"/>
    </row>
    <row r="1177" customFormat="false" ht="12.75" hidden="false" customHeight="false" outlineLevel="0" collapsed="false">
      <c r="E1177" s="143"/>
      <c r="F1177" s="143"/>
      <c r="G1177" s="143"/>
    </row>
    <row r="1178" customFormat="false" ht="12.75" hidden="false" customHeight="false" outlineLevel="0" collapsed="false">
      <c r="E1178" s="143"/>
      <c r="F1178" s="143"/>
      <c r="G1178" s="143"/>
    </row>
    <row r="1179" customFormat="false" ht="12.75" hidden="false" customHeight="false" outlineLevel="0" collapsed="false">
      <c r="E1179" s="143"/>
      <c r="F1179" s="143"/>
      <c r="G1179" s="143"/>
    </row>
    <row r="1180" customFormat="false" ht="12.75" hidden="false" customHeight="false" outlineLevel="0" collapsed="false">
      <c r="E1180" s="143"/>
      <c r="F1180" s="143"/>
      <c r="G1180" s="143"/>
    </row>
    <row r="1181" customFormat="false" ht="12.75" hidden="false" customHeight="false" outlineLevel="0" collapsed="false">
      <c r="E1181" s="143"/>
      <c r="F1181" s="143"/>
      <c r="G1181" s="143"/>
    </row>
    <row r="1182" customFormat="false" ht="12.75" hidden="false" customHeight="false" outlineLevel="0" collapsed="false">
      <c r="E1182" s="143"/>
      <c r="F1182" s="143"/>
      <c r="G1182" s="143"/>
    </row>
    <row r="1183" customFormat="false" ht="12.75" hidden="false" customHeight="false" outlineLevel="0" collapsed="false">
      <c r="E1183" s="143"/>
      <c r="F1183" s="143"/>
      <c r="G1183" s="143"/>
    </row>
    <row r="1184" customFormat="false" ht="12.75" hidden="false" customHeight="false" outlineLevel="0" collapsed="false">
      <c r="E1184" s="143"/>
      <c r="F1184" s="143"/>
      <c r="G1184" s="143"/>
    </row>
    <row r="1185" customFormat="false" ht="12.75" hidden="false" customHeight="false" outlineLevel="0" collapsed="false">
      <c r="E1185" s="143"/>
      <c r="F1185" s="143"/>
      <c r="G1185" s="143"/>
    </row>
    <row r="1186" customFormat="false" ht="12.75" hidden="false" customHeight="false" outlineLevel="0" collapsed="false">
      <c r="E1186" s="143"/>
      <c r="F1186" s="143"/>
      <c r="G1186" s="143"/>
    </row>
    <row r="1187" customFormat="false" ht="12.75" hidden="false" customHeight="false" outlineLevel="0" collapsed="false">
      <c r="E1187" s="143"/>
      <c r="F1187" s="143"/>
      <c r="G1187" s="143"/>
    </row>
    <row r="1188" customFormat="false" ht="12.75" hidden="false" customHeight="false" outlineLevel="0" collapsed="false">
      <c r="E1188" s="143"/>
      <c r="F1188" s="143"/>
      <c r="G1188" s="143"/>
    </row>
    <row r="1189" customFormat="false" ht="12.75" hidden="false" customHeight="false" outlineLevel="0" collapsed="false">
      <c r="E1189" s="143"/>
      <c r="F1189" s="143"/>
      <c r="G1189" s="143"/>
    </row>
    <row r="1190" customFormat="false" ht="12.75" hidden="false" customHeight="false" outlineLevel="0" collapsed="false">
      <c r="E1190" s="143"/>
      <c r="F1190" s="143"/>
      <c r="G1190" s="143"/>
    </row>
    <row r="1191" customFormat="false" ht="12.75" hidden="false" customHeight="false" outlineLevel="0" collapsed="false">
      <c r="E1191" s="143"/>
      <c r="F1191" s="143"/>
      <c r="G1191" s="143"/>
    </row>
    <row r="1192" customFormat="false" ht="12.75" hidden="false" customHeight="false" outlineLevel="0" collapsed="false">
      <c r="E1192" s="143"/>
      <c r="F1192" s="143"/>
      <c r="G1192" s="143"/>
    </row>
    <row r="1193" customFormat="false" ht="12.75" hidden="false" customHeight="false" outlineLevel="0" collapsed="false">
      <c r="E1193" s="143"/>
      <c r="F1193" s="143"/>
      <c r="G1193" s="143"/>
    </row>
    <row r="1194" customFormat="false" ht="12.75" hidden="false" customHeight="false" outlineLevel="0" collapsed="false">
      <c r="E1194" s="143"/>
      <c r="F1194" s="143"/>
      <c r="G1194" s="143"/>
    </row>
    <row r="1195" customFormat="false" ht="12.75" hidden="false" customHeight="false" outlineLevel="0" collapsed="false">
      <c r="E1195" s="143"/>
      <c r="F1195" s="143"/>
      <c r="G1195" s="143"/>
    </row>
    <row r="1196" customFormat="false" ht="12.75" hidden="false" customHeight="false" outlineLevel="0" collapsed="false">
      <c r="E1196" s="143"/>
      <c r="F1196" s="143"/>
      <c r="G1196" s="143"/>
    </row>
    <row r="1197" customFormat="false" ht="12.75" hidden="false" customHeight="false" outlineLevel="0" collapsed="false">
      <c r="E1197" s="143"/>
      <c r="F1197" s="143"/>
      <c r="G1197" s="143"/>
    </row>
    <row r="1198" customFormat="false" ht="12.75" hidden="false" customHeight="false" outlineLevel="0" collapsed="false">
      <c r="E1198" s="143"/>
      <c r="F1198" s="143"/>
      <c r="G1198" s="143"/>
    </row>
    <row r="1199" customFormat="false" ht="12.75" hidden="false" customHeight="false" outlineLevel="0" collapsed="false">
      <c r="E1199" s="143"/>
      <c r="F1199" s="143"/>
      <c r="G1199" s="143"/>
    </row>
    <row r="1200" customFormat="false" ht="12.75" hidden="false" customHeight="false" outlineLevel="0" collapsed="false">
      <c r="E1200" s="143"/>
      <c r="F1200" s="143"/>
      <c r="G1200" s="143"/>
    </row>
    <row r="1201" customFormat="false" ht="12.75" hidden="false" customHeight="false" outlineLevel="0" collapsed="false">
      <c r="E1201" s="143"/>
      <c r="F1201" s="143"/>
      <c r="G1201" s="143"/>
    </row>
    <row r="1202" customFormat="false" ht="12.75" hidden="false" customHeight="false" outlineLevel="0" collapsed="false">
      <c r="E1202" s="143"/>
      <c r="F1202" s="143"/>
      <c r="G1202" s="143"/>
    </row>
    <row r="1203" customFormat="false" ht="12.75" hidden="false" customHeight="false" outlineLevel="0" collapsed="false">
      <c r="E1203" s="143"/>
      <c r="F1203" s="143"/>
      <c r="G1203" s="143"/>
    </row>
    <row r="1204" customFormat="false" ht="12.75" hidden="false" customHeight="false" outlineLevel="0" collapsed="false">
      <c r="E1204" s="143"/>
      <c r="F1204" s="143"/>
      <c r="G1204" s="143"/>
    </row>
    <row r="1205" customFormat="false" ht="12.75" hidden="false" customHeight="false" outlineLevel="0" collapsed="false">
      <c r="E1205" s="143"/>
      <c r="F1205" s="143"/>
      <c r="G1205" s="143"/>
    </row>
    <row r="1206" customFormat="false" ht="12.75" hidden="false" customHeight="false" outlineLevel="0" collapsed="false">
      <c r="E1206" s="143"/>
      <c r="F1206" s="143"/>
      <c r="G1206" s="143"/>
    </row>
    <row r="1207" customFormat="false" ht="12.75" hidden="false" customHeight="false" outlineLevel="0" collapsed="false">
      <c r="E1207" s="143"/>
      <c r="F1207" s="143"/>
      <c r="G1207" s="143"/>
    </row>
    <row r="1208" customFormat="false" ht="12.75" hidden="false" customHeight="false" outlineLevel="0" collapsed="false">
      <c r="E1208" s="143"/>
      <c r="F1208" s="143"/>
      <c r="G1208" s="143"/>
    </row>
    <row r="1209" customFormat="false" ht="12.75" hidden="false" customHeight="false" outlineLevel="0" collapsed="false">
      <c r="E1209" s="143"/>
      <c r="F1209" s="143"/>
      <c r="G1209" s="143"/>
    </row>
    <row r="1210" customFormat="false" ht="12.75" hidden="false" customHeight="false" outlineLevel="0" collapsed="false">
      <c r="E1210" s="143"/>
      <c r="F1210" s="143"/>
      <c r="G1210" s="143"/>
    </row>
    <row r="1211" customFormat="false" ht="12.75" hidden="false" customHeight="false" outlineLevel="0" collapsed="false">
      <c r="E1211" s="143"/>
      <c r="F1211" s="143"/>
      <c r="G1211" s="143"/>
    </row>
    <row r="1212" customFormat="false" ht="12.75" hidden="false" customHeight="false" outlineLevel="0" collapsed="false">
      <c r="E1212" s="143"/>
      <c r="F1212" s="143"/>
      <c r="G1212" s="143"/>
    </row>
    <row r="1213" customFormat="false" ht="12.75" hidden="false" customHeight="false" outlineLevel="0" collapsed="false">
      <c r="E1213" s="143"/>
      <c r="F1213" s="143"/>
      <c r="G1213" s="143"/>
    </row>
    <row r="1214" customFormat="false" ht="12.75" hidden="false" customHeight="false" outlineLevel="0" collapsed="false">
      <c r="E1214" s="143"/>
      <c r="F1214" s="143"/>
      <c r="G1214" s="143"/>
    </row>
    <row r="1215" customFormat="false" ht="12.75" hidden="false" customHeight="false" outlineLevel="0" collapsed="false">
      <c r="E1215" s="143"/>
      <c r="F1215" s="143"/>
      <c r="G1215" s="143"/>
    </row>
    <row r="1216" customFormat="false" ht="12.75" hidden="false" customHeight="false" outlineLevel="0" collapsed="false">
      <c r="E1216" s="143"/>
      <c r="F1216" s="143"/>
      <c r="G1216" s="143"/>
    </row>
    <row r="1217" customFormat="false" ht="12.75" hidden="false" customHeight="false" outlineLevel="0" collapsed="false">
      <c r="E1217" s="143"/>
      <c r="F1217" s="143"/>
      <c r="G1217" s="143"/>
    </row>
    <row r="1218" customFormat="false" ht="12.75" hidden="false" customHeight="false" outlineLevel="0" collapsed="false">
      <c r="E1218" s="143"/>
      <c r="F1218" s="143"/>
      <c r="G1218" s="143"/>
    </row>
    <row r="1219" customFormat="false" ht="12.75" hidden="false" customHeight="false" outlineLevel="0" collapsed="false">
      <c r="E1219" s="143"/>
      <c r="F1219" s="143"/>
      <c r="G1219" s="143"/>
    </row>
    <row r="1220" customFormat="false" ht="12.75" hidden="false" customHeight="false" outlineLevel="0" collapsed="false">
      <c r="E1220" s="143"/>
      <c r="F1220" s="143"/>
      <c r="G1220" s="143"/>
    </row>
    <row r="1221" customFormat="false" ht="12.75" hidden="false" customHeight="false" outlineLevel="0" collapsed="false">
      <c r="E1221" s="143"/>
      <c r="F1221" s="143"/>
      <c r="G1221" s="143"/>
    </row>
    <row r="1222" customFormat="false" ht="12.75" hidden="false" customHeight="false" outlineLevel="0" collapsed="false">
      <c r="E1222" s="143"/>
      <c r="F1222" s="143"/>
      <c r="G1222" s="143"/>
    </row>
    <row r="1223" customFormat="false" ht="12.75" hidden="false" customHeight="false" outlineLevel="0" collapsed="false">
      <c r="E1223" s="143"/>
      <c r="F1223" s="143"/>
      <c r="G1223" s="143"/>
    </row>
    <row r="1224" customFormat="false" ht="12.75" hidden="false" customHeight="false" outlineLevel="0" collapsed="false">
      <c r="E1224" s="143"/>
      <c r="F1224" s="143"/>
      <c r="G1224" s="143"/>
    </row>
    <row r="1225" customFormat="false" ht="12.75" hidden="false" customHeight="false" outlineLevel="0" collapsed="false">
      <c r="E1225" s="143"/>
      <c r="F1225" s="143"/>
      <c r="G1225" s="143"/>
    </row>
    <row r="1226" customFormat="false" ht="12.75" hidden="false" customHeight="false" outlineLevel="0" collapsed="false">
      <c r="E1226" s="143"/>
      <c r="F1226" s="143"/>
      <c r="G1226" s="143"/>
    </row>
    <row r="1227" customFormat="false" ht="12.75" hidden="false" customHeight="false" outlineLevel="0" collapsed="false">
      <c r="E1227" s="143"/>
      <c r="F1227" s="143"/>
      <c r="G1227" s="143"/>
    </row>
    <row r="1228" customFormat="false" ht="12.75" hidden="false" customHeight="false" outlineLevel="0" collapsed="false">
      <c r="E1228" s="143"/>
      <c r="F1228" s="143"/>
      <c r="G1228" s="143"/>
    </row>
    <row r="1229" customFormat="false" ht="12.75" hidden="false" customHeight="false" outlineLevel="0" collapsed="false">
      <c r="E1229" s="143"/>
      <c r="F1229" s="143"/>
      <c r="G1229" s="143"/>
    </row>
    <row r="1230" customFormat="false" ht="12.75" hidden="false" customHeight="false" outlineLevel="0" collapsed="false">
      <c r="E1230" s="143"/>
      <c r="F1230" s="143"/>
      <c r="G1230" s="143"/>
    </row>
    <row r="1231" customFormat="false" ht="12.75" hidden="false" customHeight="false" outlineLevel="0" collapsed="false">
      <c r="E1231" s="143"/>
      <c r="F1231" s="143"/>
      <c r="G1231" s="143"/>
    </row>
    <row r="1232" customFormat="false" ht="12.75" hidden="false" customHeight="false" outlineLevel="0" collapsed="false">
      <c r="E1232" s="143"/>
      <c r="F1232" s="143"/>
      <c r="G1232" s="143"/>
    </row>
    <row r="1233" customFormat="false" ht="12.75" hidden="false" customHeight="false" outlineLevel="0" collapsed="false">
      <c r="E1233" s="143"/>
      <c r="F1233" s="143"/>
      <c r="G1233" s="143"/>
    </row>
    <row r="1234" customFormat="false" ht="12.75" hidden="false" customHeight="false" outlineLevel="0" collapsed="false">
      <c r="E1234" s="143"/>
      <c r="F1234" s="143"/>
      <c r="G1234" s="143"/>
    </row>
    <row r="1235" customFormat="false" ht="12.75" hidden="false" customHeight="false" outlineLevel="0" collapsed="false">
      <c r="E1235" s="143"/>
      <c r="F1235" s="143"/>
      <c r="G1235" s="143"/>
    </row>
    <row r="1236" customFormat="false" ht="12.75" hidden="false" customHeight="false" outlineLevel="0" collapsed="false">
      <c r="E1236" s="143"/>
      <c r="F1236" s="143"/>
      <c r="G1236" s="143"/>
    </row>
    <row r="1237" customFormat="false" ht="12.75" hidden="false" customHeight="false" outlineLevel="0" collapsed="false">
      <c r="E1237" s="143"/>
      <c r="F1237" s="143"/>
      <c r="G1237" s="143"/>
    </row>
    <row r="1238" customFormat="false" ht="12.75" hidden="false" customHeight="false" outlineLevel="0" collapsed="false">
      <c r="E1238" s="143"/>
      <c r="F1238" s="143"/>
      <c r="G1238" s="143"/>
    </row>
    <row r="1239" customFormat="false" ht="12.75" hidden="false" customHeight="false" outlineLevel="0" collapsed="false">
      <c r="E1239" s="143"/>
      <c r="F1239" s="143"/>
      <c r="G1239" s="143"/>
    </row>
    <row r="1240" customFormat="false" ht="12.75" hidden="false" customHeight="false" outlineLevel="0" collapsed="false">
      <c r="E1240" s="143"/>
      <c r="F1240" s="143"/>
      <c r="G1240" s="143"/>
    </row>
    <row r="1241" customFormat="false" ht="12.75" hidden="false" customHeight="false" outlineLevel="0" collapsed="false">
      <c r="E1241" s="143"/>
      <c r="F1241" s="143"/>
      <c r="G1241" s="143"/>
    </row>
    <row r="1242" customFormat="false" ht="12.75" hidden="false" customHeight="false" outlineLevel="0" collapsed="false">
      <c r="E1242" s="143"/>
      <c r="F1242" s="143"/>
      <c r="G1242" s="143"/>
    </row>
    <row r="1243" customFormat="false" ht="12.75" hidden="false" customHeight="false" outlineLevel="0" collapsed="false">
      <c r="E1243" s="143"/>
      <c r="F1243" s="143"/>
      <c r="G1243" s="143"/>
    </row>
    <row r="1244" customFormat="false" ht="12.75" hidden="false" customHeight="false" outlineLevel="0" collapsed="false">
      <c r="E1244" s="143"/>
      <c r="F1244" s="143"/>
      <c r="G1244" s="143"/>
    </row>
    <row r="1245" customFormat="false" ht="12.75" hidden="false" customHeight="false" outlineLevel="0" collapsed="false">
      <c r="E1245" s="143"/>
      <c r="F1245" s="143"/>
      <c r="G1245" s="143"/>
    </row>
    <row r="1246" customFormat="false" ht="12.75" hidden="false" customHeight="false" outlineLevel="0" collapsed="false">
      <c r="E1246" s="143"/>
      <c r="F1246" s="143"/>
      <c r="G1246" s="143"/>
    </row>
    <row r="1247" customFormat="false" ht="12.75" hidden="false" customHeight="false" outlineLevel="0" collapsed="false">
      <c r="E1247" s="143"/>
      <c r="F1247" s="143"/>
      <c r="G1247" s="143"/>
    </row>
    <row r="1248" customFormat="false" ht="12.75" hidden="false" customHeight="false" outlineLevel="0" collapsed="false">
      <c r="E1248" s="143"/>
      <c r="F1248" s="143"/>
      <c r="G1248" s="143"/>
    </row>
    <row r="1249" customFormat="false" ht="12.75" hidden="false" customHeight="false" outlineLevel="0" collapsed="false">
      <c r="E1249" s="143"/>
      <c r="F1249" s="143"/>
      <c r="G1249" s="143"/>
    </row>
    <row r="1250" customFormat="false" ht="12.75" hidden="false" customHeight="false" outlineLevel="0" collapsed="false">
      <c r="E1250" s="143"/>
      <c r="F1250" s="143"/>
      <c r="G1250" s="143"/>
    </row>
    <row r="1251" customFormat="false" ht="12.75" hidden="false" customHeight="false" outlineLevel="0" collapsed="false">
      <c r="E1251" s="143"/>
      <c r="F1251" s="143"/>
      <c r="G1251" s="143"/>
    </row>
    <row r="1252" customFormat="false" ht="12.75" hidden="false" customHeight="false" outlineLevel="0" collapsed="false">
      <c r="E1252" s="143"/>
      <c r="F1252" s="143"/>
      <c r="G1252" s="143"/>
    </row>
    <row r="1253" customFormat="false" ht="12.75" hidden="false" customHeight="false" outlineLevel="0" collapsed="false">
      <c r="E1253" s="143"/>
      <c r="F1253" s="143"/>
      <c r="G1253" s="143"/>
    </row>
    <row r="1254" customFormat="false" ht="12.75" hidden="false" customHeight="false" outlineLevel="0" collapsed="false">
      <c r="E1254" s="143"/>
      <c r="F1254" s="143"/>
      <c r="G1254" s="143"/>
    </row>
    <row r="1255" customFormat="false" ht="12.75" hidden="false" customHeight="false" outlineLevel="0" collapsed="false">
      <c r="E1255" s="143"/>
      <c r="F1255" s="143"/>
      <c r="G1255" s="143"/>
    </row>
    <row r="1256" customFormat="false" ht="12.75" hidden="false" customHeight="false" outlineLevel="0" collapsed="false">
      <c r="E1256" s="143"/>
      <c r="F1256" s="143"/>
      <c r="G1256" s="143"/>
    </row>
    <row r="1257" customFormat="false" ht="12.75" hidden="false" customHeight="false" outlineLevel="0" collapsed="false">
      <c r="E1257" s="143"/>
      <c r="F1257" s="143"/>
      <c r="G1257" s="143"/>
    </row>
    <row r="1258" customFormat="false" ht="12.75" hidden="false" customHeight="false" outlineLevel="0" collapsed="false">
      <c r="E1258" s="143"/>
      <c r="F1258" s="143"/>
      <c r="G1258" s="143"/>
    </row>
    <row r="1259" customFormat="false" ht="12.75" hidden="false" customHeight="false" outlineLevel="0" collapsed="false">
      <c r="E1259" s="143"/>
      <c r="F1259" s="143"/>
      <c r="G1259" s="143"/>
    </row>
    <row r="1260" customFormat="false" ht="12.75" hidden="false" customHeight="false" outlineLevel="0" collapsed="false">
      <c r="E1260" s="143"/>
      <c r="F1260" s="143"/>
      <c r="G1260" s="143"/>
    </row>
    <row r="1261" customFormat="false" ht="12.75" hidden="false" customHeight="false" outlineLevel="0" collapsed="false">
      <c r="E1261" s="143"/>
      <c r="F1261" s="143"/>
      <c r="G1261" s="143"/>
    </row>
    <row r="1262" customFormat="false" ht="12.75" hidden="false" customHeight="false" outlineLevel="0" collapsed="false">
      <c r="E1262" s="143"/>
      <c r="F1262" s="143"/>
      <c r="G1262" s="143"/>
    </row>
    <row r="1263" customFormat="false" ht="12.75" hidden="false" customHeight="false" outlineLevel="0" collapsed="false">
      <c r="E1263" s="143"/>
      <c r="F1263" s="143"/>
      <c r="G1263" s="143"/>
    </row>
    <row r="1264" customFormat="false" ht="12.75" hidden="false" customHeight="false" outlineLevel="0" collapsed="false">
      <c r="E1264" s="143"/>
      <c r="F1264" s="143"/>
      <c r="G1264" s="143"/>
    </row>
    <row r="1265" customFormat="false" ht="12.75" hidden="false" customHeight="false" outlineLevel="0" collapsed="false">
      <c r="E1265" s="143"/>
      <c r="F1265" s="143"/>
      <c r="G1265" s="143"/>
    </row>
    <row r="1266" customFormat="false" ht="12.75" hidden="false" customHeight="false" outlineLevel="0" collapsed="false">
      <c r="E1266" s="143"/>
      <c r="F1266" s="143"/>
      <c r="G1266" s="143"/>
    </row>
    <row r="1267" customFormat="false" ht="12.75" hidden="false" customHeight="false" outlineLevel="0" collapsed="false">
      <c r="E1267" s="143"/>
      <c r="F1267" s="143"/>
      <c r="G1267" s="143"/>
    </row>
    <row r="1268" customFormat="false" ht="12.75" hidden="false" customHeight="false" outlineLevel="0" collapsed="false">
      <c r="E1268" s="143"/>
      <c r="F1268" s="143"/>
      <c r="G1268" s="143"/>
    </row>
    <row r="1269" customFormat="false" ht="12.75" hidden="false" customHeight="false" outlineLevel="0" collapsed="false">
      <c r="E1269" s="143"/>
      <c r="F1269" s="143"/>
      <c r="G1269" s="143"/>
    </row>
    <row r="1270" customFormat="false" ht="12.75" hidden="false" customHeight="false" outlineLevel="0" collapsed="false">
      <c r="E1270" s="143"/>
      <c r="F1270" s="143"/>
      <c r="G1270" s="143"/>
    </row>
    <row r="1271" customFormat="false" ht="12.75" hidden="false" customHeight="false" outlineLevel="0" collapsed="false">
      <c r="E1271" s="143"/>
      <c r="F1271" s="143"/>
      <c r="G1271" s="143"/>
    </row>
    <row r="1272" customFormat="false" ht="12.75" hidden="false" customHeight="false" outlineLevel="0" collapsed="false">
      <c r="E1272" s="143"/>
      <c r="F1272" s="143"/>
      <c r="G1272" s="143"/>
    </row>
    <row r="1273" customFormat="false" ht="12.75" hidden="false" customHeight="false" outlineLevel="0" collapsed="false">
      <c r="E1273" s="143"/>
      <c r="F1273" s="143"/>
      <c r="G1273" s="143"/>
    </row>
    <row r="1274" customFormat="false" ht="12.75" hidden="false" customHeight="false" outlineLevel="0" collapsed="false">
      <c r="E1274" s="143"/>
      <c r="F1274" s="143"/>
      <c r="G1274" s="143"/>
    </row>
    <row r="1275" customFormat="false" ht="12.75" hidden="false" customHeight="false" outlineLevel="0" collapsed="false">
      <c r="E1275" s="143"/>
      <c r="F1275" s="143"/>
      <c r="G1275" s="143"/>
    </row>
    <row r="1276" customFormat="false" ht="12.75" hidden="false" customHeight="false" outlineLevel="0" collapsed="false">
      <c r="E1276" s="143"/>
      <c r="F1276" s="143"/>
      <c r="G1276" s="143"/>
    </row>
    <row r="1277" customFormat="false" ht="12.75" hidden="false" customHeight="false" outlineLevel="0" collapsed="false">
      <c r="E1277" s="143"/>
      <c r="F1277" s="143"/>
      <c r="G1277" s="143"/>
    </row>
    <row r="1278" customFormat="false" ht="12.75" hidden="false" customHeight="false" outlineLevel="0" collapsed="false">
      <c r="E1278" s="143"/>
      <c r="F1278" s="143"/>
      <c r="G1278" s="143"/>
    </row>
    <row r="1279" customFormat="false" ht="12.75" hidden="false" customHeight="false" outlineLevel="0" collapsed="false">
      <c r="E1279" s="143"/>
      <c r="F1279" s="143"/>
      <c r="G1279" s="143"/>
    </row>
    <row r="1280" customFormat="false" ht="12.75" hidden="false" customHeight="false" outlineLevel="0" collapsed="false">
      <c r="E1280" s="143"/>
      <c r="F1280" s="143"/>
      <c r="G1280" s="143"/>
    </row>
    <row r="1281" customFormat="false" ht="12.75" hidden="false" customHeight="false" outlineLevel="0" collapsed="false">
      <c r="E1281" s="143"/>
      <c r="F1281" s="143"/>
      <c r="G1281" s="143"/>
    </row>
    <row r="1282" customFormat="false" ht="12.75" hidden="false" customHeight="false" outlineLevel="0" collapsed="false">
      <c r="E1282" s="143"/>
      <c r="F1282" s="143"/>
      <c r="G1282" s="143"/>
    </row>
    <row r="1283" customFormat="false" ht="12.75" hidden="false" customHeight="false" outlineLevel="0" collapsed="false">
      <c r="E1283" s="143"/>
      <c r="F1283" s="143"/>
      <c r="G1283" s="143"/>
    </row>
    <row r="1284" customFormat="false" ht="12.75" hidden="false" customHeight="false" outlineLevel="0" collapsed="false">
      <c r="E1284" s="143"/>
      <c r="F1284" s="143"/>
      <c r="G1284" s="143"/>
    </row>
    <row r="1285" customFormat="false" ht="12.75" hidden="false" customHeight="false" outlineLevel="0" collapsed="false">
      <c r="E1285" s="143"/>
      <c r="F1285" s="143"/>
      <c r="G1285" s="143"/>
    </row>
    <row r="1286" customFormat="false" ht="12.75" hidden="false" customHeight="false" outlineLevel="0" collapsed="false">
      <c r="E1286" s="143"/>
      <c r="F1286" s="143"/>
      <c r="G1286" s="143"/>
    </row>
    <row r="1287" customFormat="false" ht="12.75" hidden="false" customHeight="false" outlineLevel="0" collapsed="false">
      <c r="E1287" s="143"/>
      <c r="F1287" s="143"/>
      <c r="G1287" s="143"/>
    </row>
    <row r="1288" customFormat="false" ht="12.75" hidden="false" customHeight="false" outlineLevel="0" collapsed="false">
      <c r="E1288" s="143"/>
      <c r="F1288" s="143"/>
      <c r="G1288" s="143"/>
    </row>
    <row r="1289" customFormat="false" ht="12.75" hidden="false" customHeight="false" outlineLevel="0" collapsed="false">
      <c r="E1289" s="143"/>
      <c r="F1289" s="143"/>
      <c r="G1289" s="143"/>
    </row>
    <row r="1290" customFormat="false" ht="12.75" hidden="false" customHeight="false" outlineLevel="0" collapsed="false">
      <c r="E1290" s="143"/>
      <c r="F1290" s="143"/>
      <c r="G1290" s="143"/>
    </row>
    <row r="1291" customFormat="false" ht="12.75" hidden="false" customHeight="false" outlineLevel="0" collapsed="false">
      <c r="E1291" s="143"/>
      <c r="F1291" s="143"/>
      <c r="G1291" s="143"/>
    </row>
    <row r="1292" customFormat="false" ht="12.75" hidden="false" customHeight="false" outlineLevel="0" collapsed="false">
      <c r="E1292" s="143"/>
      <c r="F1292" s="143"/>
      <c r="G1292" s="143"/>
    </row>
    <row r="1293" customFormat="false" ht="12.75" hidden="false" customHeight="false" outlineLevel="0" collapsed="false">
      <c r="E1293" s="143"/>
      <c r="F1293" s="143"/>
      <c r="G1293" s="143"/>
    </row>
    <row r="1294" customFormat="false" ht="12.75" hidden="false" customHeight="false" outlineLevel="0" collapsed="false">
      <c r="E1294" s="143"/>
      <c r="F1294" s="143"/>
      <c r="G1294" s="143"/>
    </row>
    <row r="1295" customFormat="false" ht="12.75" hidden="false" customHeight="false" outlineLevel="0" collapsed="false">
      <c r="E1295" s="143"/>
      <c r="F1295" s="143"/>
      <c r="G1295" s="143"/>
    </row>
    <row r="1296" customFormat="false" ht="12.75" hidden="false" customHeight="false" outlineLevel="0" collapsed="false">
      <c r="E1296" s="143"/>
      <c r="F1296" s="143"/>
      <c r="G1296" s="143"/>
    </row>
    <row r="1297" customFormat="false" ht="12.75" hidden="false" customHeight="false" outlineLevel="0" collapsed="false">
      <c r="E1297" s="143"/>
      <c r="F1297" s="143"/>
      <c r="G1297" s="143"/>
    </row>
    <row r="1298" customFormat="false" ht="12.75" hidden="false" customHeight="false" outlineLevel="0" collapsed="false">
      <c r="E1298" s="143"/>
      <c r="F1298" s="143"/>
      <c r="G1298" s="143"/>
    </row>
    <row r="1299" customFormat="false" ht="12.75" hidden="false" customHeight="false" outlineLevel="0" collapsed="false">
      <c r="E1299" s="143"/>
      <c r="F1299" s="143"/>
      <c r="G1299" s="143"/>
    </row>
    <row r="1300" customFormat="false" ht="12.75" hidden="false" customHeight="false" outlineLevel="0" collapsed="false">
      <c r="E1300" s="143"/>
      <c r="F1300" s="143"/>
      <c r="G1300" s="143"/>
    </row>
    <row r="1301" customFormat="false" ht="12.75" hidden="false" customHeight="false" outlineLevel="0" collapsed="false">
      <c r="E1301" s="143"/>
      <c r="F1301" s="143"/>
      <c r="G1301" s="143"/>
    </row>
    <row r="1302" customFormat="false" ht="12.75" hidden="false" customHeight="false" outlineLevel="0" collapsed="false">
      <c r="E1302" s="143"/>
      <c r="F1302" s="143"/>
      <c r="G1302" s="143"/>
    </row>
    <row r="1303" customFormat="false" ht="12.75" hidden="false" customHeight="false" outlineLevel="0" collapsed="false">
      <c r="E1303" s="143"/>
      <c r="F1303" s="143"/>
      <c r="G1303" s="143"/>
    </row>
    <row r="1304" customFormat="false" ht="12.75" hidden="false" customHeight="false" outlineLevel="0" collapsed="false">
      <c r="E1304" s="143"/>
      <c r="F1304" s="143"/>
      <c r="G1304" s="143"/>
    </row>
    <row r="1305" customFormat="false" ht="12.75" hidden="false" customHeight="false" outlineLevel="0" collapsed="false">
      <c r="E1305" s="143"/>
      <c r="F1305" s="143"/>
      <c r="G1305" s="143"/>
    </row>
    <row r="1306" customFormat="false" ht="12.75" hidden="false" customHeight="false" outlineLevel="0" collapsed="false">
      <c r="E1306" s="143"/>
      <c r="F1306" s="143"/>
      <c r="G1306" s="143"/>
    </row>
    <row r="1307" customFormat="false" ht="12.75" hidden="false" customHeight="false" outlineLevel="0" collapsed="false">
      <c r="E1307" s="143"/>
      <c r="F1307" s="143"/>
      <c r="G1307" s="143"/>
    </row>
    <row r="1308" customFormat="false" ht="12.75" hidden="false" customHeight="false" outlineLevel="0" collapsed="false">
      <c r="E1308" s="143"/>
      <c r="F1308" s="143"/>
      <c r="G1308" s="143"/>
    </row>
    <row r="1309" customFormat="false" ht="12.75" hidden="false" customHeight="false" outlineLevel="0" collapsed="false">
      <c r="E1309" s="143"/>
      <c r="F1309" s="143"/>
      <c r="G1309" s="143"/>
    </row>
    <row r="1310" customFormat="false" ht="12.75" hidden="false" customHeight="false" outlineLevel="0" collapsed="false">
      <c r="E1310" s="143"/>
      <c r="F1310" s="143"/>
      <c r="G1310" s="143"/>
    </row>
    <row r="1311" customFormat="false" ht="12.75" hidden="false" customHeight="false" outlineLevel="0" collapsed="false">
      <c r="E1311" s="143"/>
      <c r="F1311" s="143"/>
      <c r="G1311" s="143"/>
    </row>
    <row r="1312" customFormat="false" ht="12.75" hidden="false" customHeight="false" outlineLevel="0" collapsed="false">
      <c r="E1312" s="143"/>
      <c r="F1312" s="143"/>
      <c r="G1312" s="143"/>
    </row>
    <row r="1313" customFormat="false" ht="12.75" hidden="false" customHeight="false" outlineLevel="0" collapsed="false">
      <c r="E1313" s="143"/>
      <c r="F1313" s="143"/>
      <c r="G1313" s="143"/>
    </row>
    <row r="1314" customFormat="false" ht="12.75" hidden="false" customHeight="false" outlineLevel="0" collapsed="false">
      <c r="E1314" s="143"/>
      <c r="F1314" s="143"/>
      <c r="G1314" s="143"/>
    </row>
    <row r="1315" customFormat="false" ht="12.75" hidden="false" customHeight="false" outlineLevel="0" collapsed="false">
      <c r="E1315" s="143"/>
      <c r="F1315" s="143"/>
      <c r="G1315" s="143"/>
    </row>
    <row r="1316" customFormat="false" ht="12.75" hidden="false" customHeight="false" outlineLevel="0" collapsed="false">
      <c r="E1316" s="143"/>
      <c r="F1316" s="143"/>
      <c r="G1316" s="143"/>
    </row>
    <row r="1317" customFormat="false" ht="12.75" hidden="false" customHeight="false" outlineLevel="0" collapsed="false">
      <c r="E1317" s="143"/>
      <c r="F1317" s="143"/>
      <c r="G1317" s="143"/>
    </row>
    <row r="1318" customFormat="false" ht="12.75" hidden="false" customHeight="false" outlineLevel="0" collapsed="false">
      <c r="E1318" s="143"/>
      <c r="F1318" s="143"/>
      <c r="G1318" s="143"/>
    </row>
    <row r="1319" customFormat="false" ht="12.75" hidden="false" customHeight="false" outlineLevel="0" collapsed="false">
      <c r="E1319" s="143"/>
      <c r="F1319" s="143"/>
      <c r="G1319" s="143"/>
    </row>
    <row r="1320" customFormat="false" ht="12.75" hidden="false" customHeight="false" outlineLevel="0" collapsed="false">
      <c r="E1320" s="143"/>
      <c r="F1320" s="143"/>
      <c r="G1320" s="143"/>
    </row>
    <row r="1321" customFormat="false" ht="12.75" hidden="false" customHeight="false" outlineLevel="0" collapsed="false">
      <c r="E1321" s="143"/>
      <c r="F1321" s="143"/>
      <c r="G1321" s="143"/>
    </row>
    <row r="1322" customFormat="false" ht="12.75" hidden="false" customHeight="false" outlineLevel="0" collapsed="false">
      <c r="E1322" s="143"/>
      <c r="F1322" s="143"/>
      <c r="G1322" s="143"/>
    </row>
    <row r="1323" customFormat="false" ht="12.75" hidden="false" customHeight="false" outlineLevel="0" collapsed="false">
      <c r="E1323" s="143"/>
      <c r="F1323" s="143"/>
      <c r="G1323" s="143"/>
    </row>
    <row r="1324" customFormat="false" ht="12.75" hidden="false" customHeight="false" outlineLevel="0" collapsed="false">
      <c r="E1324" s="143"/>
      <c r="F1324" s="143"/>
      <c r="G1324" s="143"/>
    </row>
    <row r="1325" customFormat="false" ht="12.75" hidden="false" customHeight="false" outlineLevel="0" collapsed="false">
      <c r="E1325" s="143"/>
      <c r="F1325" s="143"/>
      <c r="G1325" s="143"/>
    </row>
    <row r="1326" customFormat="false" ht="12.75" hidden="false" customHeight="false" outlineLevel="0" collapsed="false">
      <c r="E1326" s="143"/>
      <c r="F1326" s="143"/>
      <c r="G1326" s="143"/>
    </row>
    <row r="1327" customFormat="false" ht="12.75" hidden="false" customHeight="false" outlineLevel="0" collapsed="false">
      <c r="E1327" s="143"/>
      <c r="F1327" s="143"/>
      <c r="G1327" s="143"/>
    </row>
    <row r="1328" customFormat="false" ht="12.75" hidden="false" customHeight="false" outlineLevel="0" collapsed="false">
      <c r="E1328" s="143"/>
      <c r="F1328" s="143"/>
      <c r="G1328" s="143"/>
    </row>
    <row r="1329" customFormat="false" ht="12.75" hidden="false" customHeight="false" outlineLevel="0" collapsed="false">
      <c r="E1329" s="143"/>
      <c r="F1329" s="143"/>
      <c r="G1329" s="143"/>
    </row>
    <row r="1330" customFormat="false" ht="12.75" hidden="false" customHeight="false" outlineLevel="0" collapsed="false">
      <c r="E1330" s="143"/>
      <c r="F1330" s="143"/>
      <c r="G1330" s="143"/>
    </row>
    <row r="1331" customFormat="false" ht="12.75" hidden="false" customHeight="false" outlineLevel="0" collapsed="false">
      <c r="E1331" s="143"/>
      <c r="F1331" s="143"/>
      <c r="G1331" s="143"/>
    </row>
    <row r="1332" customFormat="false" ht="12.75" hidden="false" customHeight="false" outlineLevel="0" collapsed="false">
      <c r="E1332" s="143"/>
      <c r="F1332" s="143"/>
      <c r="G1332" s="143"/>
    </row>
    <row r="1333" customFormat="false" ht="12.75" hidden="false" customHeight="false" outlineLevel="0" collapsed="false">
      <c r="E1333" s="143"/>
      <c r="F1333" s="143"/>
      <c r="G1333" s="143"/>
    </row>
    <row r="1334" customFormat="false" ht="12.75" hidden="false" customHeight="false" outlineLevel="0" collapsed="false">
      <c r="E1334" s="143"/>
      <c r="F1334" s="143"/>
      <c r="G1334" s="143"/>
    </row>
    <row r="1335" customFormat="false" ht="12.75" hidden="false" customHeight="false" outlineLevel="0" collapsed="false">
      <c r="E1335" s="143"/>
      <c r="F1335" s="143"/>
      <c r="G1335" s="143"/>
    </row>
    <row r="1336" customFormat="false" ht="12.75" hidden="false" customHeight="false" outlineLevel="0" collapsed="false">
      <c r="E1336" s="143"/>
      <c r="F1336" s="143"/>
      <c r="G1336" s="143"/>
    </row>
    <row r="1337" customFormat="false" ht="12.75" hidden="false" customHeight="false" outlineLevel="0" collapsed="false">
      <c r="E1337" s="143"/>
      <c r="F1337" s="143"/>
      <c r="G1337" s="143"/>
    </row>
    <row r="1338" customFormat="false" ht="12.75" hidden="false" customHeight="false" outlineLevel="0" collapsed="false">
      <c r="E1338" s="143"/>
      <c r="F1338" s="143"/>
      <c r="G1338" s="143"/>
    </row>
    <row r="1339" customFormat="false" ht="12.75" hidden="false" customHeight="false" outlineLevel="0" collapsed="false">
      <c r="E1339" s="143"/>
      <c r="F1339" s="143"/>
      <c r="G1339" s="143"/>
    </row>
    <row r="1340" customFormat="false" ht="12.75" hidden="false" customHeight="false" outlineLevel="0" collapsed="false">
      <c r="E1340" s="143"/>
      <c r="F1340" s="143"/>
      <c r="G1340" s="143"/>
    </row>
    <row r="1341" customFormat="false" ht="12.75" hidden="false" customHeight="false" outlineLevel="0" collapsed="false">
      <c r="E1341" s="143"/>
      <c r="F1341" s="143"/>
      <c r="G1341" s="143"/>
    </row>
    <row r="1342" customFormat="false" ht="12.75" hidden="false" customHeight="false" outlineLevel="0" collapsed="false">
      <c r="E1342" s="143"/>
      <c r="F1342" s="143"/>
      <c r="G1342" s="143"/>
    </row>
    <row r="1343" customFormat="false" ht="12.75" hidden="false" customHeight="false" outlineLevel="0" collapsed="false">
      <c r="E1343" s="143"/>
      <c r="F1343" s="143"/>
      <c r="G1343" s="143"/>
    </row>
    <row r="1344" customFormat="false" ht="12.75" hidden="false" customHeight="false" outlineLevel="0" collapsed="false">
      <c r="E1344" s="143"/>
      <c r="F1344" s="143"/>
      <c r="G1344" s="143"/>
    </row>
    <row r="1345" customFormat="false" ht="12.75" hidden="false" customHeight="false" outlineLevel="0" collapsed="false">
      <c r="E1345" s="143"/>
      <c r="F1345" s="143"/>
      <c r="G1345" s="143"/>
    </row>
    <row r="1346" customFormat="false" ht="12.75" hidden="false" customHeight="false" outlineLevel="0" collapsed="false">
      <c r="E1346" s="143"/>
      <c r="F1346" s="143"/>
      <c r="G1346" s="143"/>
    </row>
    <row r="1347" customFormat="false" ht="12.75" hidden="false" customHeight="false" outlineLevel="0" collapsed="false">
      <c r="E1347" s="143"/>
      <c r="F1347" s="143"/>
      <c r="G1347" s="143"/>
    </row>
    <row r="1348" customFormat="false" ht="12.75" hidden="false" customHeight="false" outlineLevel="0" collapsed="false">
      <c r="E1348" s="143"/>
      <c r="F1348" s="143"/>
      <c r="G1348" s="143"/>
    </row>
    <row r="1349" customFormat="false" ht="12.75" hidden="false" customHeight="false" outlineLevel="0" collapsed="false">
      <c r="E1349" s="143"/>
      <c r="F1349" s="143"/>
      <c r="G1349" s="143"/>
    </row>
    <row r="1350" customFormat="false" ht="12.75" hidden="false" customHeight="false" outlineLevel="0" collapsed="false">
      <c r="E1350" s="143"/>
      <c r="F1350" s="143"/>
      <c r="G1350" s="143"/>
    </row>
    <row r="1351" customFormat="false" ht="12.75" hidden="false" customHeight="false" outlineLevel="0" collapsed="false">
      <c r="E1351" s="143"/>
      <c r="F1351" s="143"/>
      <c r="G1351" s="143"/>
    </row>
    <row r="1352" customFormat="false" ht="12.75" hidden="false" customHeight="false" outlineLevel="0" collapsed="false">
      <c r="E1352" s="143"/>
      <c r="F1352" s="143"/>
      <c r="G1352" s="143"/>
    </row>
    <row r="1353" customFormat="false" ht="12.75" hidden="false" customHeight="false" outlineLevel="0" collapsed="false">
      <c r="E1353" s="143"/>
      <c r="F1353" s="143"/>
      <c r="G1353" s="143"/>
    </row>
    <row r="1354" customFormat="false" ht="12.75" hidden="false" customHeight="false" outlineLevel="0" collapsed="false">
      <c r="E1354" s="143"/>
      <c r="F1354" s="143"/>
      <c r="G1354" s="143"/>
    </row>
    <row r="1355" customFormat="false" ht="12.75" hidden="false" customHeight="false" outlineLevel="0" collapsed="false">
      <c r="E1355" s="143"/>
      <c r="F1355" s="143"/>
      <c r="G1355" s="143"/>
    </row>
    <row r="1356" customFormat="false" ht="12.75" hidden="false" customHeight="false" outlineLevel="0" collapsed="false">
      <c r="E1356" s="143"/>
      <c r="F1356" s="143"/>
      <c r="G1356" s="143"/>
    </row>
    <row r="1357" customFormat="false" ht="12.75" hidden="false" customHeight="false" outlineLevel="0" collapsed="false">
      <c r="E1357" s="143"/>
      <c r="F1357" s="143"/>
      <c r="G1357" s="143"/>
    </row>
    <row r="1358" customFormat="false" ht="12.75" hidden="false" customHeight="false" outlineLevel="0" collapsed="false">
      <c r="E1358" s="143"/>
      <c r="F1358" s="143"/>
      <c r="G1358" s="143"/>
    </row>
    <row r="1359" customFormat="false" ht="12.75" hidden="false" customHeight="false" outlineLevel="0" collapsed="false">
      <c r="E1359" s="143"/>
      <c r="F1359" s="143"/>
      <c r="G1359" s="143"/>
    </row>
    <row r="1360" customFormat="false" ht="12.75" hidden="false" customHeight="false" outlineLevel="0" collapsed="false">
      <c r="E1360" s="143"/>
      <c r="F1360" s="143"/>
      <c r="G1360" s="143"/>
    </row>
    <row r="1361" customFormat="false" ht="12.75" hidden="false" customHeight="false" outlineLevel="0" collapsed="false">
      <c r="E1361" s="143"/>
      <c r="F1361" s="143"/>
      <c r="G1361" s="143"/>
    </row>
    <row r="1362" customFormat="false" ht="12.75" hidden="false" customHeight="false" outlineLevel="0" collapsed="false">
      <c r="E1362" s="143"/>
      <c r="F1362" s="143"/>
      <c r="G1362" s="143"/>
    </row>
    <row r="1363" customFormat="false" ht="12.75" hidden="false" customHeight="false" outlineLevel="0" collapsed="false">
      <c r="E1363" s="143"/>
      <c r="F1363" s="143"/>
      <c r="G1363" s="143"/>
    </row>
    <row r="1364" customFormat="false" ht="12.75" hidden="false" customHeight="false" outlineLevel="0" collapsed="false">
      <c r="E1364" s="143"/>
      <c r="F1364" s="143"/>
      <c r="G1364" s="143"/>
    </row>
    <row r="1365" customFormat="false" ht="12.75" hidden="false" customHeight="false" outlineLevel="0" collapsed="false">
      <c r="E1365" s="143"/>
      <c r="F1365" s="143"/>
      <c r="G1365" s="143"/>
    </row>
    <row r="1366" customFormat="false" ht="12.75" hidden="false" customHeight="false" outlineLevel="0" collapsed="false">
      <c r="E1366" s="143"/>
      <c r="F1366" s="143"/>
      <c r="G1366" s="143"/>
    </row>
    <row r="1367" customFormat="false" ht="12.75" hidden="false" customHeight="false" outlineLevel="0" collapsed="false">
      <c r="E1367" s="143"/>
      <c r="F1367" s="143"/>
      <c r="G1367" s="143"/>
    </row>
    <row r="1368" customFormat="false" ht="12.75" hidden="false" customHeight="false" outlineLevel="0" collapsed="false">
      <c r="E1368" s="143"/>
      <c r="F1368" s="143"/>
      <c r="G1368" s="143"/>
    </row>
    <row r="1369" customFormat="false" ht="12.75" hidden="false" customHeight="false" outlineLevel="0" collapsed="false">
      <c r="E1369" s="143"/>
      <c r="F1369" s="143"/>
      <c r="G1369" s="143"/>
    </row>
    <row r="1370" customFormat="false" ht="12.75" hidden="false" customHeight="false" outlineLevel="0" collapsed="false">
      <c r="E1370" s="143"/>
      <c r="F1370" s="143"/>
      <c r="G1370" s="143"/>
    </row>
    <row r="1371" customFormat="false" ht="12.75" hidden="false" customHeight="false" outlineLevel="0" collapsed="false">
      <c r="E1371" s="143"/>
      <c r="F1371" s="143"/>
      <c r="G1371" s="143"/>
    </row>
    <row r="1372" customFormat="false" ht="12.75" hidden="false" customHeight="false" outlineLevel="0" collapsed="false">
      <c r="E1372" s="143"/>
      <c r="F1372" s="143"/>
      <c r="G1372" s="143"/>
    </row>
    <row r="1373" customFormat="false" ht="12.75" hidden="false" customHeight="false" outlineLevel="0" collapsed="false">
      <c r="E1373" s="143"/>
      <c r="F1373" s="143"/>
      <c r="G1373" s="143"/>
    </row>
    <row r="1374" customFormat="false" ht="12.75" hidden="false" customHeight="false" outlineLevel="0" collapsed="false">
      <c r="E1374" s="143"/>
      <c r="F1374" s="143"/>
      <c r="G1374" s="143"/>
    </row>
    <row r="1375" customFormat="false" ht="12.75" hidden="false" customHeight="false" outlineLevel="0" collapsed="false">
      <c r="E1375" s="143"/>
      <c r="F1375" s="143"/>
      <c r="G1375" s="143"/>
    </row>
    <row r="1376" customFormat="false" ht="12.75" hidden="false" customHeight="false" outlineLevel="0" collapsed="false">
      <c r="E1376" s="143"/>
      <c r="F1376" s="143"/>
      <c r="G1376" s="143"/>
    </row>
    <row r="1377" customFormat="false" ht="12.75" hidden="false" customHeight="false" outlineLevel="0" collapsed="false">
      <c r="E1377" s="143"/>
      <c r="F1377" s="143"/>
      <c r="G1377" s="143"/>
    </row>
    <row r="1378" customFormat="false" ht="12.75" hidden="false" customHeight="false" outlineLevel="0" collapsed="false">
      <c r="E1378" s="143"/>
      <c r="F1378" s="143"/>
      <c r="G1378" s="143"/>
    </row>
    <row r="1379" customFormat="false" ht="12.75" hidden="false" customHeight="false" outlineLevel="0" collapsed="false">
      <c r="E1379" s="143"/>
      <c r="F1379" s="143"/>
      <c r="G1379" s="143"/>
    </row>
    <row r="1380" customFormat="false" ht="12.75" hidden="false" customHeight="false" outlineLevel="0" collapsed="false">
      <c r="E1380" s="143"/>
      <c r="F1380" s="143"/>
      <c r="G1380" s="143"/>
    </row>
    <row r="1381" customFormat="false" ht="12.75" hidden="false" customHeight="false" outlineLevel="0" collapsed="false">
      <c r="E1381" s="143"/>
      <c r="F1381" s="143"/>
      <c r="G1381" s="143"/>
    </row>
    <row r="1382" customFormat="false" ht="12.75" hidden="false" customHeight="false" outlineLevel="0" collapsed="false">
      <c r="E1382" s="143"/>
      <c r="F1382" s="143"/>
      <c r="G1382" s="143"/>
    </row>
    <row r="1383" customFormat="false" ht="12.75" hidden="false" customHeight="false" outlineLevel="0" collapsed="false">
      <c r="E1383" s="143"/>
      <c r="F1383" s="143"/>
      <c r="G1383" s="143"/>
    </row>
    <row r="1384" customFormat="false" ht="12.75" hidden="false" customHeight="false" outlineLevel="0" collapsed="false">
      <c r="E1384" s="143"/>
      <c r="F1384" s="143"/>
      <c r="G1384" s="143"/>
    </row>
    <row r="1385" customFormat="false" ht="12.75" hidden="false" customHeight="false" outlineLevel="0" collapsed="false">
      <c r="E1385" s="143"/>
      <c r="F1385" s="143"/>
      <c r="G1385" s="143"/>
    </row>
    <row r="1386" customFormat="false" ht="12.75" hidden="false" customHeight="false" outlineLevel="0" collapsed="false">
      <c r="E1386" s="143"/>
      <c r="F1386" s="143"/>
      <c r="G1386" s="143"/>
    </row>
    <row r="1387" customFormat="false" ht="12.75" hidden="false" customHeight="false" outlineLevel="0" collapsed="false">
      <c r="E1387" s="143"/>
      <c r="F1387" s="143"/>
      <c r="G1387" s="143"/>
    </row>
    <row r="1388" customFormat="false" ht="12.75" hidden="false" customHeight="false" outlineLevel="0" collapsed="false">
      <c r="E1388" s="143"/>
      <c r="F1388" s="143"/>
      <c r="G1388" s="143"/>
    </row>
    <row r="1389" customFormat="false" ht="12.75" hidden="false" customHeight="false" outlineLevel="0" collapsed="false">
      <c r="E1389" s="143"/>
      <c r="F1389" s="143"/>
      <c r="G1389" s="143"/>
    </row>
    <row r="1390" customFormat="false" ht="12.75" hidden="false" customHeight="false" outlineLevel="0" collapsed="false">
      <c r="E1390" s="143"/>
      <c r="F1390" s="143"/>
      <c r="G1390" s="143"/>
    </row>
    <row r="1391" customFormat="false" ht="12.75" hidden="false" customHeight="false" outlineLevel="0" collapsed="false">
      <c r="E1391" s="143"/>
      <c r="F1391" s="143"/>
      <c r="G1391" s="143"/>
    </row>
    <row r="1392" customFormat="false" ht="12.75" hidden="false" customHeight="false" outlineLevel="0" collapsed="false">
      <c r="E1392" s="143"/>
      <c r="F1392" s="143"/>
      <c r="G1392" s="143"/>
    </row>
    <row r="1393" customFormat="false" ht="12.75" hidden="false" customHeight="false" outlineLevel="0" collapsed="false">
      <c r="E1393" s="143"/>
      <c r="F1393" s="143"/>
      <c r="G1393" s="143"/>
    </row>
    <row r="1394" customFormat="false" ht="12.75" hidden="false" customHeight="false" outlineLevel="0" collapsed="false">
      <c r="E1394" s="143"/>
      <c r="F1394" s="143"/>
      <c r="G1394" s="143"/>
    </row>
    <row r="1395" customFormat="false" ht="12.75" hidden="false" customHeight="false" outlineLevel="0" collapsed="false">
      <c r="E1395" s="143"/>
      <c r="F1395" s="143"/>
      <c r="G1395" s="143"/>
    </row>
    <row r="1396" customFormat="false" ht="12.75" hidden="false" customHeight="false" outlineLevel="0" collapsed="false">
      <c r="E1396" s="143"/>
      <c r="F1396" s="143"/>
      <c r="G1396" s="143"/>
    </row>
    <row r="1397" customFormat="false" ht="12.75" hidden="false" customHeight="false" outlineLevel="0" collapsed="false">
      <c r="E1397" s="143"/>
      <c r="F1397" s="143"/>
      <c r="G1397" s="143"/>
    </row>
    <row r="1398" customFormat="false" ht="12.75" hidden="false" customHeight="false" outlineLevel="0" collapsed="false">
      <c r="E1398" s="143"/>
      <c r="F1398" s="143"/>
      <c r="G1398" s="143"/>
    </row>
    <row r="1399" customFormat="false" ht="12.75" hidden="false" customHeight="false" outlineLevel="0" collapsed="false">
      <c r="E1399" s="143"/>
      <c r="F1399" s="143"/>
      <c r="G1399" s="143"/>
    </row>
    <row r="1400" customFormat="false" ht="12.75" hidden="false" customHeight="false" outlineLevel="0" collapsed="false">
      <c r="E1400" s="143"/>
      <c r="F1400" s="143"/>
      <c r="G1400" s="143"/>
    </row>
    <row r="1401" customFormat="false" ht="12.75" hidden="false" customHeight="false" outlineLevel="0" collapsed="false">
      <c r="E1401" s="143"/>
      <c r="F1401" s="143"/>
      <c r="G1401" s="143"/>
    </row>
    <row r="1402" customFormat="false" ht="12.75" hidden="false" customHeight="false" outlineLevel="0" collapsed="false">
      <c r="E1402" s="143"/>
      <c r="F1402" s="143"/>
      <c r="G1402" s="143"/>
    </row>
    <row r="1403" customFormat="false" ht="12.75" hidden="false" customHeight="false" outlineLevel="0" collapsed="false">
      <c r="E1403" s="143"/>
      <c r="F1403" s="143"/>
      <c r="G1403" s="143"/>
    </row>
    <row r="1404" customFormat="false" ht="12.75" hidden="false" customHeight="false" outlineLevel="0" collapsed="false">
      <c r="E1404" s="143"/>
      <c r="F1404" s="143"/>
      <c r="G1404" s="143"/>
    </row>
    <row r="1405" customFormat="false" ht="12.75" hidden="false" customHeight="false" outlineLevel="0" collapsed="false">
      <c r="E1405" s="143"/>
      <c r="F1405" s="143"/>
      <c r="G1405" s="143"/>
    </row>
    <row r="1406" customFormat="false" ht="12.75" hidden="false" customHeight="false" outlineLevel="0" collapsed="false">
      <c r="E1406" s="143"/>
      <c r="F1406" s="143"/>
      <c r="G1406" s="143"/>
    </row>
    <row r="1407" customFormat="false" ht="12.75" hidden="false" customHeight="false" outlineLevel="0" collapsed="false">
      <c r="E1407" s="143"/>
      <c r="F1407" s="143"/>
      <c r="G1407" s="143"/>
    </row>
    <row r="1408" customFormat="false" ht="12.75" hidden="false" customHeight="false" outlineLevel="0" collapsed="false">
      <c r="E1408" s="143"/>
      <c r="F1408" s="143"/>
      <c r="G1408" s="143"/>
    </row>
    <row r="1409" customFormat="false" ht="12.75" hidden="false" customHeight="false" outlineLevel="0" collapsed="false">
      <c r="E1409" s="143"/>
      <c r="F1409" s="143"/>
      <c r="G1409" s="143"/>
    </row>
    <row r="1410" customFormat="false" ht="12.75" hidden="false" customHeight="false" outlineLevel="0" collapsed="false">
      <c r="E1410" s="143"/>
      <c r="F1410" s="143"/>
      <c r="G1410" s="143"/>
    </row>
    <row r="1411" customFormat="false" ht="12.75" hidden="false" customHeight="false" outlineLevel="0" collapsed="false">
      <c r="E1411" s="143"/>
      <c r="F1411" s="143"/>
      <c r="G1411" s="143"/>
    </row>
    <row r="1412" customFormat="false" ht="12.75" hidden="false" customHeight="false" outlineLevel="0" collapsed="false">
      <c r="E1412" s="143"/>
      <c r="F1412" s="143"/>
      <c r="G1412" s="143"/>
    </row>
    <row r="1413" customFormat="false" ht="12.75" hidden="false" customHeight="false" outlineLevel="0" collapsed="false">
      <c r="E1413" s="143"/>
      <c r="F1413" s="143"/>
      <c r="G1413" s="143"/>
    </row>
    <row r="1414" customFormat="false" ht="12.75" hidden="false" customHeight="false" outlineLevel="0" collapsed="false">
      <c r="E1414" s="143"/>
      <c r="F1414" s="143"/>
      <c r="G1414" s="143"/>
    </row>
    <row r="1415" customFormat="false" ht="12.75" hidden="false" customHeight="false" outlineLevel="0" collapsed="false">
      <c r="E1415" s="143"/>
      <c r="F1415" s="143"/>
      <c r="G1415" s="143"/>
    </row>
    <row r="1416" customFormat="false" ht="12.75" hidden="false" customHeight="false" outlineLevel="0" collapsed="false">
      <c r="E1416" s="143"/>
      <c r="F1416" s="143"/>
      <c r="G1416" s="143"/>
    </row>
    <row r="1417" customFormat="false" ht="12.75" hidden="false" customHeight="false" outlineLevel="0" collapsed="false">
      <c r="E1417" s="143"/>
      <c r="F1417" s="143"/>
      <c r="G1417" s="143"/>
    </row>
    <row r="1418" customFormat="false" ht="12.75" hidden="false" customHeight="false" outlineLevel="0" collapsed="false">
      <c r="E1418" s="143"/>
      <c r="F1418" s="143"/>
      <c r="G1418" s="143"/>
    </row>
    <row r="1419" customFormat="false" ht="12.75" hidden="false" customHeight="false" outlineLevel="0" collapsed="false">
      <c r="E1419" s="143"/>
      <c r="F1419" s="143"/>
      <c r="G1419" s="143"/>
    </row>
    <row r="1420" customFormat="false" ht="12.75" hidden="false" customHeight="false" outlineLevel="0" collapsed="false">
      <c r="E1420" s="143"/>
      <c r="F1420" s="143"/>
      <c r="G1420" s="143"/>
    </row>
    <row r="1421" customFormat="false" ht="12.75" hidden="false" customHeight="false" outlineLevel="0" collapsed="false">
      <c r="E1421" s="143"/>
      <c r="F1421" s="143"/>
      <c r="G1421" s="143"/>
    </row>
    <row r="1422" customFormat="false" ht="12.75" hidden="false" customHeight="false" outlineLevel="0" collapsed="false">
      <c r="E1422" s="143"/>
      <c r="F1422" s="143"/>
      <c r="G1422" s="143"/>
    </row>
    <row r="1423" customFormat="false" ht="12.75" hidden="false" customHeight="false" outlineLevel="0" collapsed="false">
      <c r="E1423" s="143"/>
      <c r="F1423" s="143"/>
      <c r="G1423" s="143"/>
    </row>
    <row r="1424" customFormat="false" ht="12.75" hidden="false" customHeight="false" outlineLevel="0" collapsed="false">
      <c r="E1424" s="143"/>
      <c r="F1424" s="143"/>
      <c r="G1424" s="143"/>
    </row>
    <row r="1425" customFormat="false" ht="12.75" hidden="false" customHeight="false" outlineLevel="0" collapsed="false">
      <c r="E1425" s="143"/>
      <c r="F1425" s="143"/>
      <c r="G1425" s="143"/>
    </row>
    <row r="1426" customFormat="false" ht="12.75" hidden="false" customHeight="false" outlineLevel="0" collapsed="false">
      <c r="E1426" s="143"/>
      <c r="F1426" s="143"/>
      <c r="G1426" s="143"/>
    </row>
    <row r="1427" customFormat="false" ht="12.75" hidden="false" customHeight="false" outlineLevel="0" collapsed="false">
      <c r="E1427" s="143"/>
      <c r="F1427" s="143"/>
      <c r="G1427" s="143"/>
    </row>
    <row r="1428" customFormat="false" ht="12.75" hidden="false" customHeight="false" outlineLevel="0" collapsed="false">
      <c r="E1428" s="143"/>
      <c r="F1428" s="143"/>
      <c r="G1428" s="143"/>
    </row>
    <row r="1429" customFormat="false" ht="12.75" hidden="false" customHeight="false" outlineLevel="0" collapsed="false">
      <c r="E1429" s="143"/>
      <c r="F1429" s="143"/>
      <c r="G1429" s="143"/>
    </row>
    <row r="1430" customFormat="false" ht="12.75" hidden="false" customHeight="false" outlineLevel="0" collapsed="false">
      <c r="E1430" s="143"/>
      <c r="F1430" s="143"/>
      <c r="G1430" s="143"/>
    </row>
    <row r="1431" customFormat="false" ht="12.75" hidden="false" customHeight="false" outlineLevel="0" collapsed="false">
      <c r="E1431" s="143"/>
      <c r="F1431" s="143"/>
      <c r="G1431" s="143"/>
    </row>
    <row r="1432" customFormat="false" ht="12.75" hidden="false" customHeight="false" outlineLevel="0" collapsed="false">
      <c r="E1432" s="143"/>
      <c r="F1432" s="143"/>
      <c r="G1432" s="143"/>
    </row>
    <row r="1433" customFormat="false" ht="12.75" hidden="false" customHeight="false" outlineLevel="0" collapsed="false">
      <c r="E1433" s="143"/>
      <c r="F1433" s="143"/>
      <c r="G1433" s="143"/>
    </row>
    <row r="1434" customFormat="false" ht="12.75" hidden="false" customHeight="false" outlineLevel="0" collapsed="false">
      <c r="E1434" s="143"/>
      <c r="F1434" s="143"/>
      <c r="G1434" s="143"/>
    </row>
    <row r="1435" customFormat="false" ht="12.75" hidden="false" customHeight="false" outlineLevel="0" collapsed="false">
      <c r="E1435" s="143"/>
      <c r="F1435" s="143"/>
      <c r="G1435" s="143"/>
    </row>
    <row r="1436" customFormat="false" ht="12.75" hidden="false" customHeight="false" outlineLevel="0" collapsed="false">
      <c r="E1436" s="143"/>
      <c r="F1436" s="143"/>
      <c r="G1436" s="143"/>
    </row>
    <row r="1437" customFormat="false" ht="12.75" hidden="false" customHeight="false" outlineLevel="0" collapsed="false">
      <c r="E1437" s="143"/>
      <c r="F1437" s="143"/>
      <c r="G1437" s="143"/>
    </row>
    <row r="1438" customFormat="false" ht="12.75" hidden="false" customHeight="false" outlineLevel="0" collapsed="false">
      <c r="E1438" s="143"/>
      <c r="F1438" s="143"/>
      <c r="G1438" s="143"/>
    </row>
    <row r="1439" customFormat="false" ht="12.75" hidden="false" customHeight="false" outlineLevel="0" collapsed="false">
      <c r="E1439" s="143"/>
      <c r="F1439" s="143"/>
      <c r="G1439" s="143"/>
    </row>
    <row r="1440" customFormat="false" ht="12.75" hidden="false" customHeight="false" outlineLevel="0" collapsed="false">
      <c r="E1440" s="143"/>
      <c r="F1440" s="143"/>
      <c r="G1440" s="143"/>
    </row>
    <row r="1441" customFormat="false" ht="12.75" hidden="false" customHeight="false" outlineLevel="0" collapsed="false">
      <c r="E1441" s="143"/>
      <c r="F1441" s="143"/>
      <c r="G1441" s="143"/>
    </row>
    <row r="1442" customFormat="false" ht="12.75" hidden="false" customHeight="false" outlineLevel="0" collapsed="false">
      <c r="E1442" s="143"/>
      <c r="F1442" s="143"/>
      <c r="G1442" s="143"/>
    </row>
    <row r="1443" customFormat="false" ht="12.75" hidden="false" customHeight="false" outlineLevel="0" collapsed="false">
      <c r="E1443" s="143"/>
      <c r="F1443" s="143"/>
      <c r="G1443" s="143"/>
    </row>
    <row r="1444" customFormat="false" ht="12.75" hidden="false" customHeight="false" outlineLevel="0" collapsed="false">
      <c r="E1444" s="143"/>
      <c r="F1444" s="143"/>
      <c r="G1444" s="143"/>
    </row>
    <row r="1445" customFormat="false" ht="12.75" hidden="false" customHeight="false" outlineLevel="0" collapsed="false">
      <c r="E1445" s="143"/>
      <c r="F1445" s="143"/>
      <c r="G1445" s="143"/>
    </row>
    <row r="1446" customFormat="false" ht="12.75" hidden="false" customHeight="false" outlineLevel="0" collapsed="false">
      <c r="E1446" s="143"/>
      <c r="F1446" s="143"/>
      <c r="G1446" s="143"/>
    </row>
    <row r="1447" customFormat="false" ht="12.75" hidden="false" customHeight="false" outlineLevel="0" collapsed="false">
      <c r="E1447" s="143"/>
      <c r="F1447" s="143"/>
      <c r="G1447" s="143"/>
    </row>
    <row r="1448" customFormat="false" ht="12.75" hidden="false" customHeight="false" outlineLevel="0" collapsed="false">
      <c r="E1448" s="143"/>
      <c r="F1448" s="143"/>
      <c r="G1448" s="143"/>
    </row>
    <row r="1449" customFormat="false" ht="12.75" hidden="false" customHeight="false" outlineLevel="0" collapsed="false">
      <c r="E1449" s="143"/>
      <c r="F1449" s="143"/>
      <c r="G1449" s="143"/>
    </row>
    <row r="1450" customFormat="false" ht="12.75" hidden="false" customHeight="false" outlineLevel="0" collapsed="false">
      <c r="E1450" s="143"/>
      <c r="F1450" s="143"/>
      <c r="G1450" s="143"/>
    </row>
    <row r="1451" customFormat="false" ht="12.75" hidden="false" customHeight="false" outlineLevel="0" collapsed="false">
      <c r="E1451" s="143"/>
      <c r="F1451" s="143"/>
      <c r="G1451" s="143"/>
    </row>
    <row r="1452" customFormat="false" ht="12.75" hidden="false" customHeight="false" outlineLevel="0" collapsed="false">
      <c r="E1452" s="143"/>
      <c r="F1452" s="143"/>
      <c r="G1452" s="143"/>
    </row>
    <row r="1453" customFormat="false" ht="12.75" hidden="false" customHeight="false" outlineLevel="0" collapsed="false">
      <c r="E1453" s="143"/>
      <c r="F1453" s="143"/>
      <c r="G1453" s="143"/>
    </row>
    <row r="1454" customFormat="false" ht="12.75" hidden="false" customHeight="false" outlineLevel="0" collapsed="false">
      <c r="E1454" s="143"/>
      <c r="F1454" s="143"/>
      <c r="G1454" s="143"/>
    </row>
    <row r="1455" customFormat="false" ht="12.75" hidden="false" customHeight="false" outlineLevel="0" collapsed="false">
      <c r="E1455" s="143"/>
      <c r="F1455" s="143"/>
      <c r="G1455" s="143"/>
    </row>
    <row r="1456" customFormat="false" ht="12.75" hidden="false" customHeight="false" outlineLevel="0" collapsed="false">
      <c r="E1456" s="143"/>
      <c r="F1456" s="143"/>
      <c r="G1456" s="143"/>
    </row>
    <row r="1457" customFormat="false" ht="12.75" hidden="false" customHeight="false" outlineLevel="0" collapsed="false">
      <c r="E1457" s="143"/>
      <c r="F1457" s="143"/>
      <c r="G1457" s="143"/>
    </row>
    <row r="1458" customFormat="false" ht="12.75" hidden="false" customHeight="false" outlineLevel="0" collapsed="false">
      <c r="E1458" s="143"/>
      <c r="F1458" s="143"/>
      <c r="G1458" s="143"/>
    </row>
    <row r="1459" customFormat="false" ht="12.75" hidden="false" customHeight="false" outlineLevel="0" collapsed="false">
      <c r="E1459" s="143"/>
      <c r="F1459" s="143"/>
      <c r="G1459" s="143"/>
    </row>
    <row r="1460" customFormat="false" ht="12.75" hidden="false" customHeight="false" outlineLevel="0" collapsed="false">
      <c r="E1460" s="143"/>
      <c r="F1460" s="143"/>
      <c r="G1460" s="143"/>
    </row>
    <row r="1461" customFormat="false" ht="12.75" hidden="false" customHeight="false" outlineLevel="0" collapsed="false">
      <c r="E1461" s="143"/>
      <c r="F1461" s="143"/>
      <c r="G1461" s="143"/>
    </row>
    <row r="1462" customFormat="false" ht="12.75" hidden="false" customHeight="false" outlineLevel="0" collapsed="false">
      <c r="E1462" s="143"/>
      <c r="F1462" s="143"/>
      <c r="G1462" s="143"/>
    </row>
    <row r="1463" customFormat="false" ht="12.75" hidden="false" customHeight="false" outlineLevel="0" collapsed="false">
      <c r="E1463" s="143"/>
      <c r="F1463" s="143"/>
      <c r="G1463" s="143"/>
    </row>
    <row r="1464" customFormat="false" ht="12.75" hidden="false" customHeight="false" outlineLevel="0" collapsed="false">
      <c r="E1464" s="143"/>
      <c r="F1464" s="143"/>
      <c r="G1464" s="143"/>
    </row>
    <row r="1465" customFormat="false" ht="12.75" hidden="false" customHeight="false" outlineLevel="0" collapsed="false">
      <c r="E1465" s="143"/>
      <c r="F1465" s="143"/>
      <c r="G1465" s="143"/>
    </row>
    <row r="1466" customFormat="false" ht="12.75" hidden="false" customHeight="false" outlineLevel="0" collapsed="false">
      <c r="E1466" s="143"/>
      <c r="F1466" s="143"/>
      <c r="G1466" s="143"/>
    </row>
    <row r="1467" customFormat="false" ht="12.75" hidden="false" customHeight="false" outlineLevel="0" collapsed="false">
      <c r="E1467" s="143"/>
      <c r="F1467" s="143"/>
      <c r="G1467" s="143"/>
    </row>
    <row r="1468" customFormat="false" ht="12.75" hidden="false" customHeight="false" outlineLevel="0" collapsed="false">
      <c r="E1468" s="143"/>
      <c r="F1468" s="143"/>
      <c r="G1468" s="143"/>
    </row>
    <row r="1469" customFormat="false" ht="12.75" hidden="false" customHeight="false" outlineLevel="0" collapsed="false">
      <c r="E1469" s="143"/>
      <c r="F1469" s="143"/>
      <c r="G1469" s="143"/>
    </row>
    <row r="1470" customFormat="false" ht="12.75" hidden="false" customHeight="false" outlineLevel="0" collapsed="false">
      <c r="E1470" s="143"/>
      <c r="F1470" s="143"/>
      <c r="G1470" s="143"/>
    </row>
    <row r="1471" customFormat="false" ht="12.75" hidden="false" customHeight="false" outlineLevel="0" collapsed="false">
      <c r="E1471" s="143"/>
      <c r="F1471" s="143"/>
      <c r="G1471" s="143"/>
    </row>
    <row r="1472" customFormat="false" ht="12.75" hidden="false" customHeight="false" outlineLevel="0" collapsed="false">
      <c r="E1472" s="143"/>
      <c r="F1472" s="143"/>
      <c r="G1472" s="143"/>
    </row>
    <row r="1473" customFormat="false" ht="12.75" hidden="false" customHeight="false" outlineLevel="0" collapsed="false">
      <c r="E1473" s="143"/>
      <c r="F1473" s="143"/>
      <c r="G1473" s="143"/>
    </row>
    <row r="1474" customFormat="false" ht="12.75" hidden="false" customHeight="false" outlineLevel="0" collapsed="false">
      <c r="E1474" s="143"/>
      <c r="F1474" s="143"/>
      <c r="G1474" s="143"/>
    </row>
    <row r="1475" customFormat="false" ht="12.75" hidden="false" customHeight="false" outlineLevel="0" collapsed="false">
      <c r="E1475" s="143"/>
      <c r="F1475" s="143"/>
      <c r="G1475" s="143"/>
    </row>
    <row r="1476" customFormat="false" ht="12.75" hidden="false" customHeight="false" outlineLevel="0" collapsed="false">
      <c r="E1476" s="143"/>
      <c r="F1476" s="143"/>
      <c r="G1476" s="143"/>
    </row>
    <row r="1477" customFormat="false" ht="12.75" hidden="false" customHeight="false" outlineLevel="0" collapsed="false">
      <c r="E1477" s="143"/>
      <c r="F1477" s="143"/>
      <c r="G1477" s="143"/>
    </row>
    <row r="1478" customFormat="false" ht="12.75" hidden="false" customHeight="false" outlineLevel="0" collapsed="false">
      <c r="E1478" s="143"/>
      <c r="F1478" s="143"/>
      <c r="G1478" s="143"/>
    </row>
    <row r="1479" customFormat="false" ht="12.75" hidden="false" customHeight="false" outlineLevel="0" collapsed="false">
      <c r="E1479" s="143"/>
      <c r="F1479" s="143"/>
      <c r="G1479" s="143"/>
    </row>
    <row r="1480" customFormat="false" ht="12.75" hidden="false" customHeight="false" outlineLevel="0" collapsed="false">
      <c r="E1480" s="143"/>
      <c r="F1480" s="143"/>
      <c r="G1480" s="143"/>
    </row>
    <row r="1481" customFormat="false" ht="12.75" hidden="false" customHeight="false" outlineLevel="0" collapsed="false">
      <c r="E1481" s="143"/>
      <c r="F1481" s="143"/>
      <c r="G1481" s="143"/>
    </row>
    <row r="1482" customFormat="false" ht="12.75" hidden="false" customHeight="false" outlineLevel="0" collapsed="false">
      <c r="E1482" s="143"/>
      <c r="F1482" s="143"/>
      <c r="G1482" s="143"/>
    </row>
    <row r="1483" customFormat="false" ht="12.75" hidden="false" customHeight="false" outlineLevel="0" collapsed="false">
      <c r="E1483" s="143"/>
      <c r="F1483" s="143"/>
      <c r="G1483" s="143"/>
    </row>
    <row r="1484" customFormat="false" ht="12.75" hidden="false" customHeight="false" outlineLevel="0" collapsed="false">
      <c r="E1484" s="143"/>
      <c r="F1484" s="143"/>
      <c r="G1484" s="143"/>
    </row>
    <row r="1485" customFormat="false" ht="12.75" hidden="false" customHeight="false" outlineLevel="0" collapsed="false">
      <c r="E1485" s="143"/>
      <c r="F1485" s="143"/>
      <c r="G1485" s="143"/>
    </row>
    <row r="1486" customFormat="false" ht="12.75" hidden="false" customHeight="false" outlineLevel="0" collapsed="false">
      <c r="E1486" s="143"/>
      <c r="F1486" s="143"/>
      <c r="G1486" s="143"/>
    </row>
    <row r="1487" customFormat="false" ht="12.75" hidden="false" customHeight="false" outlineLevel="0" collapsed="false">
      <c r="E1487" s="143"/>
      <c r="F1487" s="143"/>
      <c r="G1487" s="143"/>
    </row>
    <row r="1488" customFormat="false" ht="12.75" hidden="false" customHeight="false" outlineLevel="0" collapsed="false">
      <c r="E1488" s="143"/>
      <c r="F1488" s="143"/>
      <c r="G1488" s="143"/>
    </row>
    <row r="1489" customFormat="false" ht="12.75" hidden="false" customHeight="false" outlineLevel="0" collapsed="false">
      <c r="E1489" s="143"/>
      <c r="F1489" s="143"/>
      <c r="G1489" s="143"/>
    </row>
    <row r="1490" customFormat="false" ht="12.75" hidden="false" customHeight="false" outlineLevel="0" collapsed="false">
      <c r="E1490" s="143"/>
      <c r="F1490" s="143"/>
      <c r="G1490" s="143"/>
    </row>
    <row r="1491" customFormat="false" ht="12.75" hidden="false" customHeight="false" outlineLevel="0" collapsed="false">
      <c r="E1491" s="143"/>
      <c r="F1491" s="143"/>
      <c r="G1491" s="143"/>
    </row>
    <row r="1492" customFormat="false" ht="12.75" hidden="false" customHeight="false" outlineLevel="0" collapsed="false">
      <c r="E1492" s="143"/>
      <c r="F1492" s="143"/>
      <c r="G1492" s="143"/>
    </row>
    <row r="1493" customFormat="false" ht="12.75" hidden="false" customHeight="false" outlineLevel="0" collapsed="false">
      <c r="E1493" s="143"/>
      <c r="F1493" s="143"/>
      <c r="G1493" s="143"/>
    </row>
    <row r="1494" customFormat="false" ht="12.75" hidden="false" customHeight="false" outlineLevel="0" collapsed="false">
      <c r="E1494" s="143"/>
      <c r="F1494" s="143"/>
      <c r="G1494" s="143"/>
    </row>
    <row r="1495" customFormat="false" ht="12.75" hidden="false" customHeight="false" outlineLevel="0" collapsed="false">
      <c r="E1495" s="143"/>
      <c r="F1495" s="143"/>
      <c r="G1495" s="143"/>
    </row>
    <row r="1496" customFormat="false" ht="12.75" hidden="false" customHeight="false" outlineLevel="0" collapsed="false">
      <c r="E1496" s="143"/>
      <c r="F1496" s="143"/>
      <c r="G1496" s="143"/>
    </row>
    <row r="1497" customFormat="false" ht="12.75" hidden="false" customHeight="false" outlineLevel="0" collapsed="false">
      <c r="E1497" s="143"/>
      <c r="F1497" s="143"/>
      <c r="G1497" s="143"/>
    </row>
    <row r="1498" customFormat="false" ht="12.75" hidden="false" customHeight="false" outlineLevel="0" collapsed="false">
      <c r="E1498" s="143"/>
      <c r="F1498" s="143"/>
      <c r="G1498" s="143"/>
    </row>
    <row r="1499" customFormat="false" ht="12.75" hidden="false" customHeight="false" outlineLevel="0" collapsed="false">
      <c r="E1499" s="143"/>
      <c r="F1499" s="143"/>
      <c r="G1499" s="143"/>
    </row>
    <row r="1500" customFormat="false" ht="12.75" hidden="false" customHeight="false" outlineLevel="0" collapsed="false">
      <c r="E1500" s="143"/>
      <c r="F1500" s="143"/>
      <c r="G1500" s="143"/>
    </row>
    <row r="1501" customFormat="false" ht="12.75" hidden="false" customHeight="false" outlineLevel="0" collapsed="false">
      <c r="E1501" s="143"/>
      <c r="F1501" s="143"/>
      <c r="G1501" s="143"/>
    </row>
    <row r="1502" customFormat="false" ht="12.75" hidden="false" customHeight="false" outlineLevel="0" collapsed="false">
      <c r="E1502" s="143"/>
      <c r="F1502" s="143"/>
      <c r="G1502" s="143"/>
    </row>
    <row r="1503" customFormat="false" ht="12.75" hidden="false" customHeight="false" outlineLevel="0" collapsed="false">
      <c r="E1503" s="143"/>
      <c r="F1503" s="143"/>
      <c r="G1503" s="143"/>
    </row>
    <row r="1504" customFormat="false" ht="12.75" hidden="false" customHeight="false" outlineLevel="0" collapsed="false">
      <c r="E1504" s="143"/>
      <c r="F1504" s="143"/>
      <c r="G1504" s="143"/>
    </row>
    <row r="1505" customFormat="false" ht="12.75" hidden="false" customHeight="false" outlineLevel="0" collapsed="false">
      <c r="E1505" s="143"/>
      <c r="F1505" s="143"/>
      <c r="G1505" s="143"/>
    </row>
    <row r="1506" customFormat="false" ht="12.75" hidden="false" customHeight="false" outlineLevel="0" collapsed="false">
      <c r="E1506" s="143"/>
      <c r="F1506" s="143"/>
      <c r="G1506" s="143"/>
    </row>
    <row r="1507" customFormat="false" ht="12.75" hidden="false" customHeight="false" outlineLevel="0" collapsed="false">
      <c r="E1507" s="143"/>
      <c r="F1507" s="143"/>
      <c r="G1507" s="143"/>
    </row>
    <row r="1508" customFormat="false" ht="12.75" hidden="false" customHeight="false" outlineLevel="0" collapsed="false">
      <c r="E1508" s="143"/>
      <c r="F1508" s="143"/>
      <c r="G1508" s="143"/>
    </row>
    <row r="1509" customFormat="false" ht="12.75" hidden="false" customHeight="false" outlineLevel="0" collapsed="false">
      <c r="E1509" s="143"/>
      <c r="F1509" s="143"/>
      <c r="G1509" s="143"/>
    </row>
    <row r="1510" customFormat="false" ht="12.75" hidden="false" customHeight="false" outlineLevel="0" collapsed="false">
      <c r="E1510" s="143"/>
      <c r="F1510" s="143"/>
      <c r="G1510" s="143"/>
    </row>
    <row r="1511" customFormat="false" ht="12.75" hidden="false" customHeight="false" outlineLevel="0" collapsed="false">
      <c r="E1511" s="143"/>
      <c r="F1511" s="143"/>
      <c r="G1511" s="143"/>
    </row>
    <row r="1512" customFormat="false" ht="12.75" hidden="false" customHeight="false" outlineLevel="0" collapsed="false">
      <c r="E1512" s="143"/>
      <c r="F1512" s="143"/>
      <c r="G1512" s="143"/>
    </row>
    <row r="1513" customFormat="false" ht="12.75" hidden="false" customHeight="false" outlineLevel="0" collapsed="false">
      <c r="E1513" s="143"/>
      <c r="F1513" s="143"/>
      <c r="G1513" s="143"/>
    </row>
    <row r="1514" customFormat="false" ht="12.75" hidden="false" customHeight="false" outlineLevel="0" collapsed="false">
      <c r="E1514" s="143"/>
      <c r="F1514" s="143"/>
      <c r="G1514" s="143"/>
    </row>
    <row r="1515" customFormat="false" ht="12.75" hidden="false" customHeight="false" outlineLevel="0" collapsed="false">
      <c r="E1515" s="143"/>
      <c r="F1515" s="143"/>
      <c r="G1515" s="143"/>
    </row>
    <row r="1516" customFormat="false" ht="12.75" hidden="false" customHeight="false" outlineLevel="0" collapsed="false">
      <c r="E1516" s="143"/>
      <c r="F1516" s="143"/>
      <c r="G1516" s="143"/>
    </row>
    <row r="1517" customFormat="false" ht="12.75" hidden="false" customHeight="false" outlineLevel="0" collapsed="false">
      <c r="E1517" s="143"/>
      <c r="F1517" s="143"/>
      <c r="G1517" s="143"/>
    </row>
    <row r="1518" customFormat="false" ht="12.75" hidden="false" customHeight="false" outlineLevel="0" collapsed="false">
      <c r="E1518" s="143"/>
      <c r="F1518" s="143"/>
      <c r="G1518" s="143"/>
    </row>
    <row r="1519" customFormat="false" ht="12.75" hidden="false" customHeight="false" outlineLevel="0" collapsed="false">
      <c r="E1519" s="143"/>
      <c r="F1519" s="143"/>
      <c r="G1519" s="143"/>
    </row>
    <row r="1520" customFormat="false" ht="12.75" hidden="false" customHeight="false" outlineLevel="0" collapsed="false">
      <c r="E1520" s="143"/>
      <c r="F1520" s="143"/>
      <c r="G1520" s="143"/>
    </row>
    <row r="1521" customFormat="false" ht="12.75" hidden="false" customHeight="false" outlineLevel="0" collapsed="false">
      <c r="E1521" s="143"/>
      <c r="F1521" s="143"/>
      <c r="G1521" s="143"/>
    </row>
    <row r="1522" customFormat="false" ht="12.75" hidden="false" customHeight="false" outlineLevel="0" collapsed="false">
      <c r="E1522" s="143"/>
      <c r="F1522" s="143"/>
      <c r="G1522" s="143"/>
    </row>
    <row r="1523" customFormat="false" ht="12.75" hidden="false" customHeight="false" outlineLevel="0" collapsed="false">
      <c r="E1523" s="143"/>
      <c r="F1523" s="143"/>
      <c r="G1523" s="143"/>
    </row>
    <row r="1524" customFormat="false" ht="12.75" hidden="false" customHeight="false" outlineLevel="0" collapsed="false">
      <c r="E1524" s="143"/>
      <c r="F1524" s="143"/>
      <c r="G1524" s="143"/>
    </row>
    <row r="1525" customFormat="false" ht="12.75" hidden="false" customHeight="false" outlineLevel="0" collapsed="false">
      <c r="E1525" s="143"/>
      <c r="F1525" s="143"/>
      <c r="G1525" s="143"/>
    </row>
    <row r="1526" customFormat="false" ht="12.75" hidden="false" customHeight="false" outlineLevel="0" collapsed="false">
      <c r="E1526" s="143"/>
      <c r="F1526" s="143"/>
      <c r="G1526" s="143"/>
    </row>
    <row r="1527" customFormat="false" ht="12.75" hidden="false" customHeight="false" outlineLevel="0" collapsed="false">
      <c r="E1527" s="143"/>
      <c r="F1527" s="143"/>
      <c r="G1527" s="143"/>
    </row>
    <row r="1528" customFormat="false" ht="12.75" hidden="false" customHeight="false" outlineLevel="0" collapsed="false">
      <c r="E1528" s="143"/>
      <c r="F1528" s="143"/>
      <c r="G1528" s="143"/>
    </row>
    <row r="1529" customFormat="false" ht="12.75" hidden="false" customHeight="false" outlineLevel="0" collapsed="false">
      <c r="E1529" s="143"/>
      <c r="F1529" s="143"/>
      <c r="G1529" s="143"/>
    </row>
    <row r="1530" customFormat="false" ht="12.75" hidden="false" customHeight="false" outlineLevel="0" collapsed="false">
      <c r="E1530" s="143"/>
      <c r="F1530" s="143"/>
      <c r="G1530" s="143"/>
    </row>
    <row r="1531" customFormat="false" ht="12.75" hidden="false" customHeight="false" outlineLevel="0" collapsed="false">
      <c r="E1531" s="143"/>
      <c r="F1531" s="143"/>
      <c r="G1531" s="143"/>
    </row>
    <row r="1532" customFormat="false" ht="12.75" hidden="false" customHeight="false" outlineLevel="0" collapsed="false">
      <c r="E1532" s="143"/>
      <c r="F1532" s="143"/>
      <c r="G1532" s="143"/>
    </row>
    <row r="1533" customFormat="false" ht="12.75" hidden="false" customHeight="false" outlineLevel="0" collapsed="false">
      <c r="E1533" s="143"/>
      <c r="F1533" s="143"/>
      <c r="G1533" s="143"/>
    </row>
    <row r="1534" customFormat="false" ht="12.75" hidden="false" customHeight="false" outlineLevel="0" collapsed="false">
      <c r="E1534" s="143"/>
      <c r="F1534" s="143"/>
      <c r="G1534" s="143"/>
    </row>
    <row r="1535" customFormat="false" ht="12.75" hidden="false" customHeight="false" outlineLevel="0" collapsed="false">
      <c r="E1535" s="143"/>
      <c r="F1535" s="143"/>
      <c r="G1535" s="143"/>
    </row>
    <row r="1536" customFormat="false" ht="12.75" hidden="false" customHeight="false" outlineLevel="0" collapsed="false">
      <c r="E1536" s="143"/>
      <c r="F1536" s="143"/>
      <c r="G1536" s="143"/>
    </row>
    <row r="1537" customFormat="false" ht="12.75" hidden="false" customHeight="false" outlineLevel="0" collapsed="false">
      <c r="E1537" s="143"/>
      <c r="F1537" s="143"/>
      <c r="G1537" s="143"/>
    </row>
    <row r="1538" customFormat="false" ht="12.75" hidden="false" customHeight="false" outlineLevel="0" collapsed="false">
      <c r="E1538" s="143"/>
      <c r="F1538" s="143"/>
      <c r="G1538" s="143"/>
    </row>
    <row r="1539" customFormat="false" ht="12.75" hidden="false" customHeight="false" outlineLevel="0" collapsed="false">
      <c r="E1539" s="143"/>
      <c r="F1539" s="143"/>
      <c r="G1539" s="143"/>
    </row>
    <row r="1540" customFormat="false" ht="12.75" hidden="false" customHeight="false" outlineLevel="0" collapsed="false">
      <c r="E1540" s="143"/>
      <c r="F1540" s="143"/>
      <c r="G1540" s="143"/>
    </row>
    <row r="1541" customFormat="false" ht="12.75" hidden="false" customHeight="false" outlineLevel="0" collapsed="false">
      <c r="E1541" s="143"/>
      <c r="F1541" s="143"/>
      <c r="G1541" s="143"/>
    </row>
    <row r="1542" customFormat="false" ht="12.75" hidden="false" customHeight="false" outlineLevel="0" collapsed="false">
      <c r="E1542" s="143"/>
      <c r="F1542" s="143"/>
      <c r="G1542" s="143"/>
    </row>
    <row r="1543" customFormat="false" ht="12.75" hidden="false" customHeight="false" outlineLevel="0" collapsed="false">
      <c r="E1543" s="143"/>
      <c r="F1543" s="143"/>
      <c r="G1543" s="143"/>
    </row>
    <row r="1544" customFormat="false" ht="12.75" hidden="false" customHeight="false" outlineLevel="0" collapsed="false">
      <c r="E1544" s="143"/>
      <c r="F1544" s="143"/>
      <c r="G1544" s="143"/>
    </row>
    <row r="1545" customFormat="false" ht="12.75" hidden="false" customHeight="false" outlineLevel="0" collapsed="false">
      <c r="E1545" s="143"/>
      <c r="F1545" s="143"/>
      <c r="G1545" s="143"/>
    </row>
    <row r="1546" customFormat="false" ht="12.75" hidden="false" customHeight="false" outlineLevel="0" collapsed="false">
      <c r="E1546" s="143"/>
      <c r="F1546" s="143"/>
      <c r="G1546" s="143"/>
    </row>
    <row r="1547" customFormat="false" ht="12.75" hidden="false" customHeight="false" outlineLevel="0" collapsed="false">
      <c r="E1547" s="143"/>
      <c r="F1547" s="143"/>
      <c r="G1547" s="143"/>
    </row>
    <row r="1548" customFormat="false" ht="12.75" hidden="false" customHeight="false" outlineLevel="0" collapsed="false">
      <c r="E1548" s="143"/>
      <c r="F1548" s="143"/>
      <c r="G1548" s="143"/>
    </row>
    <row r="1549" customFormat="false" ht="12.75" hidden="false" customHeight="false" outlineLevel="0" collapsed="false">
      <c r="E1549" s="143"/>
      <c r="F1549" s="143"/>
      <c r="G1549" s="143"/>
    </row>
    <row r="1550" customFormat="false" ht="12.75" hidden="false" customHeight="false" outlineLevel="0" collapsed="false">
      <c r="E1550" s="143"/>
      <c r="F1550" s="143"/>
      <c r="G1550" s="143"/>
    </row>
    <row r="1551" customFormat="false" ht="12.75" hidden="false" customHeight="false" outlineLevel="0" collapsed="false">
      <c r="E1551" s="143"/>
      <c r="F1551" s="143"/>
      <c r="G1551" s="143"/>
    </row>
    <row r="1552" customFormat="false" ht="12.75" hidden="false" customHeight="false" outlineLevel="0" collapsed="false">
      <c r="E1552" s="143"/>
      <c r="F1552" s="143"/>
      <c r="G1552" s="143"/>
    </row>
    <row r="1553" customFormat="false" ht="12.75" hidden="false" customHeight="false" outlineLevel="0" collapsed="false">
      <c r="E1553" s="143"/>
      <c r="F1553" s="143"/>
      <c r="G1553" s="143"/>
    </row>
    <row r="1554" customFormat="false" ht="12.75" hidden="false" customHeight="false" outlineLevel="0" collapsed="false">
      <c r="E1554" s="143"/>
      <c r="F1554" s="143"/>
      <c r="G1554" s="143"/>
    </row>
    <row r="1555" customFormat="false" ht="12.75" hidden="false" customHeight="false" outlineLevel="0" collapsed="false">
      <c r="E1555" s="143"/>
      <c r="F1555" s="143"/>
      <c r="G1555" s="143"/>
    </row>
    <row r="1556" customFormat="false" ht="12.75" hidden="false" customHeight="false" outlineLevel="0" collapsed="false">
      <c r="E1556" s="143"/>
      <c r="F1556" s="143"/>
      <c r="G1556" s="143"/>
    </row>
    <row r="1557" customFormat="false" ht="12.75" hidden="false" customHeight="false" outlineLevel="0" collapsed="false">
      <c r="E1557" s="143"/>
      <c r="F1557" s="143"/>
      <c r="G1557" s="143"/>
    </row>
    <row r="1558" customFormat="false" ht="12.75" hidden="false" customHeight="false" outlineLevel="0" collapsed="false">
      <c r="E1558" s="143"/>
      <c r="F1558" s="143"/>
      <c r="G1558" s="143"/>
    </row>
    <row r="1559" customFormat="false" ht="12.75" hidden="false" customHeight="false" outlineLevel="0" collapsed="false">
      <c r="E1559" s="143"/>
      <c r="F1559" s="143"/>
      <c r="G1559" s="143"/>
    </row>
    <row r="1560" customFormat="false" ht="12.75" hidden="false" customHeight="false" outlineLevel="0" collapsed="false">
      <c r="E1560" s="143"/>
      <c r="F1560" s="143"/>
      <c r="G1560" s="143"/>
    </row>
    <row r="1561" customFormat="false" ht="12.75" hidden="false" customHeight="false" outlineLevel="0" collapsed="false">
      <c r="E1561" s="143"/>
      <c r="F1561" s="143"/>
      <c r="G1561" s="143"/>
    </row>
    <row r="1562" customFormat="false" ht="12.75" hidden="false" customHeight="false" outlineLevel="0" collapsed="false">
      <c r="E1562" s="143"/>
      <c r="F1562" s="143"/>
      <c r="G1562" s="143"/>
    </row>
    <row r="1563" customFormat="false" ht="12.75" hidden="false" customHeight="false" outlineLevel="0" collapsed="false">
      <c r="E1563" s="143"/>
      <c r="F1563" s="143"/>
      <c r="G1563" s="143"/>
    </row>
    <row r="1564" customFormat="false" ht="12.75" hidden="false" customHeight="false" outlineLevel="0" collapsed="false">
      <c r="E1564" s="143"/>
      <c r="F1564" s="143"/>
      <c r="G1564" s="143"/>
    </row>
    <row r="1565" customFormat="false" ht="12.75" hidden="false" customHeight="false" outlineLevel="0" collapsed="false">
      <c r="E1565" s="143"/>
      <c r="F1565" s="143"/>
      <c r="G1565" s="143"/>
    </row>
    <row r="1566" customFormat="false" ht="12.75" hidden="false" customHeight="false" outlineLevel="0" collapsed="false">
      <c r="E1566" s="143"/>
      <c r="F1566" s="143"/>
      <c r="G1566" s="143"/>
    </row>
    <row r="1567" customFormat="false" ht="12.75" hidden="false" customHeight="false" outlineLevel="0" collapsed="false">
      <c r="E1567" s="143"/>
      <c r="F1567" s="143"/>
      <c r="G1567" s="143"/>
    </row>
    <row r="1568" customFormat="false" ht="12.75" hidden="false" customHeight="false" outlineLevel="0" collapsed="false">
      <c r="E1568" s="143"/>
      <c r="F1568" s="143"/>
      <c r="G1568" s="143"/>
    </row>
    <row r="1569" customFormat="false" ht="12.75" hidden="false" customHeight="false" outlineLevel="0" collapsed="false">
      <c r="E1569" s="143"/>
      <c r="F1569" s="143"/>
      <c r="G1569" s="143"/>
    </row>
    <row r="1570" customFormat="false" ht="12.75" hidden="false" customHeight="false" outlineLevel="0" collapsed="false">
      <c r="E1570" s="143"/>
      <c r="F1570" s="143"/>
      <c r="G1570" s="143"/>
    </row>
    <row r="1571" customFormat="false" ht="12.75" hidden="false" customHeight="false" outlineLevel="0" collapsed="false">
      <c r="E1571" s="143"/>
      <c r="F1571" s="143"/>
      <c r="G1571" s="143"/>
    </row>
    <row r="1572" customFormat="false" ht="12.75" hidden="false" customHeight="false" outlineLevel="0" collapsed="false">
      <c r="E1572" s="143"/>
      <c r="F1572" s="143"/>
      <c r="G1572" s="143"/>
    </row>
    <row r="1573" customFormat="false" ht="12.75" hidden="false" customHeight="false" outlineLevel="0" collapsed="false">
      <c r="E1573" s="143"/>
      <c r="F1573" s="143"/>
      <c r="G1573" s="143"/>
    </row>
    <row r="1574" customFormat="false" ht="12.75" hidden="false" customHeight="false" outlineLevel="0" collapsed="false">
      <c r="E1574" s="143"/>
      <c r="F1574" s="143"/>
      <c r="G1574" s="143"/>
    </row>
    <row r="1575" customFormat="false" ht="12.75" hidden="false" customHeight="false" outlineLevel="0" collapsed="false">
      <c r="E1575" s="143"/>
      <c r="F1575" s="143"/>
      <c r="G1575" s="143"/>
    </row>
    <row r="1576" customFormat="false" ht="12.75" hidden="false" customHeight="false" outlineLevel="0" collapsed="false">
      <c r="E1576" s="143"/>
      <c r="F1576" s="143"/>
      <c r="G1576" s="143"/>
    </row>
    <row r="1577" customFormat="false" ht="12.75" hidden="false" customHeight="false" outlineLevel="0" collapsed="false">
      <c r="E1577" s="143"/>
      <c r="F1577" s="143"/>
      <c r="G1577" s="143"/>
    </row>
    <row r="1578" customFormat="false" ht="12.75" hidden="false" customHeight="false" outlineLevel="0" collapsed="false">
      <c r="E1578" s="143"/>
      <c r="F1578" s="143"/>
      <c r="G1578" s="143"/>
    </row>
    <row r="1579" customFormat="false" ht="12.75" hidden="false" customHeight="false" outlineLevel="0" collapsed="false">
      <c r="E1579" s="143"/>
      <c r="F1579" s="143"/>
      <c r="G1579" s="143"/>
    </row>
    <row r="1580" customFormat="false" ht="12.75" hidden="false" customHeight="false" outlineLevel="0" collapsed="false">
      <c r="E1580" s="143"/>
      <c r="F1580" s="143"/>
      <c r="G1580" s="143"/>
    </row>
    <row r="1581" customFormat="false" ht="12.75" hidden="false" customHeight="false" outlineLevel="0" collapsed="false">
      <c r="E1581" s="143"/>
      <c r="F1581" s="143"/>
      <c r="G1581" s="143"/>
    </row>
    <row r="1582" customFormat="false" ht="12.75" hidden="false" customHeight="false" outlineLevel="0" collapsed="false">
      <c r="E1582" s="143"/>
      <c r="F1582" s="143"/>
      <c r="G1582" s="143"/>
    </row>
    <row r="1583" customFormat="false" ht="12.75" hidden="false" customHeight="false" outlineLevel="0" collapsed="false">
      <c r="E1583" s="143"/>
      <c r="F1583" s="143"/>
      <c r="G1583" s="143"/>
    </row>
    <row r="1584" customFormat="false" ht="12.75" hidden="false" customHeight="false" outlineLevel="0" collapsed="false">
      <c r="E1584" s="143"/>
      <c r="F1584" s="143"/>
      <c r="G1584" s="143"/>
    </row>
    <row r="1585" customFormat="false" ht="12.75" hidden="false" customHeight="false" outlineLevel="0" collapsed="false">
      <c r="E1585" s="143"/>
      <c r="F1585" s="143"/>
      <c r="G1585" s="143"/>
    </row>
    <row r="1586" customFormat="false" ht="12.75" hidden="false" customHeight="false" outlineLevel="0" collapsed="false">
      <c r="E1586" s="143"/>
      <c r="F1586" s="143"/>
      <c r="G1586" s="143"/>
    </row>
    <row r="1587" customFormat="false" ht="12.75" hidden="false" customHeight="false" outlineLevel="0" collapsed="false">
      <c r="E1587" s="143"/>
      <c r="F1587" s="143"/>
      <c r="G1587" s="143"/>
    </row>
    <row r="1588" customFormat="false" ht="12.75" hidden="false" customHeight="false" outlineLevel="0" collapsed="false">
      <c r="E1588" s="143"/>
      <c r="F1588" s="143"/>
      <c r="G1588" s="143"/>
    </row>
    <row r="1589" customFormat="false" ht="12.75" hidden="false" customHeight="false" outlineLevel="0" collapsed="false">
      <c r="E1589" s="143"/>
      <c r="F1589" s="143"/>
      <c r="G1589" s="143"/>
    </row>
    <row r="1590" customFormat="false" ht="12.75" hidden="false" customHeight="false" outlineLevel="0" collapsed="false">
      <c r="E1590" s="143"/>
      <c r="F1590" s="143"/>
      <c r="G1590" s="143"/>
    </row>
    <row r="1591" customFormat="false" ht="12.75" hidden="false" customHeight="false" outlineLevel="0" collapsed="false">
      <c r="E1591" s="143"/>
      <c r="F1591" s="143"/>
      <c r="G1591" s="143"/>
    </row>
    <row r="1592" customFormat="false" ht="12.75" hidden="false" customHeight="false" outlineLevel="0" collapsed="false">
      <c r="E1592" s="143"/>
      <c r="F1592" s="143"/>
      <c r="G1592" s="143"/>
    </row>
    <row r="1593" customFormat="false" ht="12.75" hidden="false" customHeight="false" outlineLevel="0" collapsed="false">
      <c r="E1593" s="143"/>
      <c r="F1593" s="143"/>
      <c r="G1593" s="143"/>
    </row>
    <row r="1594" customFormat="false" ht="12.75" hidden="false" customHeight="false" outlineLevel="0" collapsed="false">
      <c r="E1594" s="143"/>
      <c r="F1594" s="143"/>
      <c r="G1594" s="143"/>
    </row>
    <row r="1595" customFormat="false" ht="12.75" hidden="false" customHeight="false" outlineLevel="0" collapsed="false">
      <c r="E1595" s="143"/>
      <c r="F1595" s="143"/>
      <c r="G1595" s="143"/>
    </row>
    <row r="1596" customFormat="false" ht="12.75" hidden="false" customHeight="false" outlineLevel="0" collapsed="false">
      <c r="E1596" s="143"/>
      <c r="F1596" s="143"/>
      <c r="G1596" s="143"/>
    </row>
    <row r="1597" customFormat="false" ht="12.75" hidden="false" customHeight="false" outlineLevel="0" collapsed="false">
      <c r="E1597" s="143"/>
      <c r="F1597" s="143"/>
      <c r="G1597" s="143"/>
    </row>
    <row r="1598" customFormat="false" ht="12.75" hidden="false" customHeight="false" outlineLevel="0" collapsed="false">
      <c r="E1598" s="143"/>
      <c r="F1598" s="143"/>
      <c r="G1598" s="143"/>
    </row>
    <row r="1599" customFormat="false" ht="12.75" hidden="false" customHeight="false" outlineLevel="0" collapsed="false">
      <c r="E1599" s="143"/>
      <c r="F1599" s="143"/>
      <c r="G1599" s="143"/>
    </row>
    <row r="1600" customFormat="false" ht="12.75" hidden="false" customHeight="false" outlineLevel="0" collapsed="false">
      <c r="E1600" s="143"/>
      <c r="F1600" s="143"/>
      <c r="G1600" s="143"/>
    </row>
    <row r="1601" customFormat="false" ht="12.75" hidden="false" customHeight="false" outlineLevel="0" collapsed="false">
      <c r="E1601" s="143"/>
      <c r="F1601" s="143"/>
      <c r="G1601" s="143"/>
    </row>
    <row r="1602" customFormat="false" ht="12.75" hidden="false" customHeight="false" outlineLevel="0" collapsed="false">
      <c r="E1602" s="143"/>
      <c r="F1602" s="143"/>
      <c r="G1602" s="143"/>
    </row>
    <row r="1603" customFormat="false" ht="12.75" hidden="false" customHeight="false" outlineLevel="0" collapsed="false">
      <c r="E1603" s="143"/>
      <c r="F1603" s="143"/>
      <c r="G1603" s="143"/>
    </row>
    <row r="1604" customFormat="false" ht="12.75" hidden="false" customHeight="false" outlineLevel="0" collapsed="false">
      <c r="E1604" s="143"/>
      <c r="F1604" s="143"/>
      <c r="G1604" s="143"/>
    </row>
    <row r="1605" customFormat="false" ht="12.75" hidden="false" customHeight="false" outlineLevel="0" collapsed="false">
      <c r="E1605" s="143"/>
      <c r="F1605" s="143"/>
      <c r="G1605" s="143"/>
    </row>
    <row r="1606" customFormat="false" ht="12.75" hidden="false" customHeight="false" outlineLevel="0" collapsed="false">
      <c r="E1606" s="143"/>
      <c r="F1606" s="143"/>
      <c r="G1606" s="143"/>
    </row>
    <row r="1607" customFormat="false" ht="12.75" hidden="false" customHeight="false" outlineLevel="0" collapsed="false">
      <c r="E1607" s="143"/>
      <c r="F1607" s="143"/>
      <c r="G1607" s="143"/>
    </row>
    <row r="1608" customFormat="false" ht="12.75" hidden="false" customHeight="false" outlineLevel="0" collapsed="false">
      <c r="E1608" s="143"/>
      <c r="F1608" s="143"/>
      <c r="G1608" s="143"/>
    </row>
    <row r="1609" customFormat="false" ht="12.75" hidden="false" customHeight="false" outlineLevel="0" collapsed="false">
      <c r="E1609" s="143"/>
      <c r="F1609" s="143"/>
      <c r="G1609" s="143"/>
    </row>
    <row r="1610" customFormat="false" ht="12.75" hidden="false" customHeight="false" outlineLevel="0" collapsed="false">
      <c r="E1610" s="143"/>
      <c r="F1610" s="143"/>
      <c r="G1610" s="143"/>
    </row>
    <row r="1611" customFormat="false" ht="12.75" hidden="false" customHeight="false" outlineLevel="0" collapsed="false">
      <c r="E1611" s="143"/>
      <c r="F1611" s="143"/>
      <c r="G1611" s="143"/>
    </row>
    <row r="1612" customFormat="false" ht="12.75" hidden="false" customHeight="false" outlineLevel="0" collapsed="false">
      <c r="E1612" s="143"/>
      <c r="F1612" s="143"/>
      <c r="G1612" s="143"/>
    </row>
    <row r="1613" customFormat="false" ht="12.75" hidden="false" customHeight="false" outlineLevel="0" collapsed="false">
      <c r="E1613" s="143"/>
      <c r="F1613" s="143"/>
      <c r="G1613" s="143"/>
    </row>
    <row r="1614" customFormat="false" ht="12.75" hidden="false" customHeight="false" outlineLevel="0" collapsed="false">
      <c r="E1614" s="143"/>
      <c r="F1614" s="143"/>
      <c r="G1614" s="143"/>
    </row>
    <row r="1615" customFormat="false" ht="12.75" hidden="false" customHeight="false" outlineLevel="0" collapsed="false">
      <c r="E1615" s="143"/>
      <c r="F1615" s="143"/>
      <c r="G1615" s="143"/>
    </row>
    <row r="1616" customFormat="false" ht="12.75" hidden="false" customHeight="false" outlineLevel="0" collapsed="false">
      <c r="E1616" s="143"/>
      <c r="F1616" s="143"/>
      <c r="G1616" s="143"/>
    </row>
    <row r="1617" customFormat="false" ht="12.75" hidden="false" customHeight="false" outlineLevel="0" collapsed="false">
      <c r="E1617" s="143"/>
      <c r="F1617" s="143"/>
      <c r="G1617" s="143"/>
    </row>
    <row r="1618" customFormat="false" ht="12.75" hidden="false" customHeight="false" outlineLevel="0" collapsed="false">
      <c r="E1618" s="143"/>
      <c r="F1618" s="143"/>
      <c r="G1618" s="143"/>
    </row>
    <row r="1619" customFormat="false" ht="12.75" hidden="false" customHeight="false" outlineLevel="0" collapsed="false">
      <c r="E1619" s="143"/>
      <c r="F1619" s="143"/>
      <c r="G1619" s="143"/>
    </row>
    <row r="1620" customFormat="false" ht="12.75" hidden="false" customHeight="false" outlineLevel="0" collapsed="false">
      <c r="E1620" s="143"/>
      <c r="F1620" s="143"/>
      <c r="G1620" s="143"/>
    </row>
    <row r="1621" customFormat="false" ht="12.75" hidden="false" customHeight="false" outlineLevel="0" collapsed="false">
      <c r="E1621" s="143"/>
      <c r="F1621" s="143"/>
      <c r="G1621" s="143"/>
    </row>
    <row r="1622" customFormat="false" ht="12.75" hidden="false" customHeight="false" outlineLevel="0" collapsed="false">
      <c r="E1622" s="143"/>
      <c r="F1622" s="143"/>
      <c r="G1622" s="143"/>
    </row>
    <row r="1623" customFormat="false" ht="12.75" hidden="false" customHeight="false" outlineLevel="0" collapsed="false">
      <c r="E1623" s="143"/>
      <c r="F1623" s="143"/>
      <c r="G1623" s="143"/>
    </row>
    <row r="1624" customFormat="false" ht="12.75" hidden="false" customHeight="false" outlineLevel="0" collapsed="false">
      <c r="E1624" s="143"/>
      <c r="F1624" s="143"/>
      <c r="G1624" s="143"/>
    </row>
    <row r="1625" customFormat="false" ht="12.75" hidden="false" customHeight="false" outlineLevel="0" collapsed="false">
      <c r="E1625" s="143"/>
      <c r="F1625" s="143"/>
      <c r="G1625" s="143"/>
    </row>
    <row r="1626" customFormat="false" ht="12.75" hidden="false" customHeight="false" outlineLevel="0" collapsed="false">
      <c r="E1626" s="143"/>
      <c r="F1626" s="143"/>
      <c r="G1626" s="143"/>
    </row>
    <row r="1627" customFormat="false" ht="12.75" hidden="false" customHeight="false" outlineLevel="0" collapsed="false">
      <c r="E1627" s="143"/>
      <c r="F1627" s="143"/>
      <c r="G1627" s="143"/>
    </row>
    <row r="1628" customFormat="false" ht="12.75" hidden="false" customHeight="false" outlineLevel="0" collapsed="false">
      <c r="E1628" s="143"/>
      <c r="F1628" s="143"/>
      <c r="G1628" s="143"/>
    </row>
    <row r="1629" customFormat="false" ht="12.75" hidden="false" customHeight="false" outlineLevel="0" collapsed="false">
      <c r="E1629" s="143"/>
      <c r="F1629" s="143"/>
      <c r="G1629" s="143"/>
    </row>
    <row r="1630" customFormat="false" ht="12.75" hidden="false" customHeight="false" outlineLevel="0" collapsed="false">
      <c r="E1630" s="143"/>
      <c r="F1630" s="143"/>
      <c r="G1630" s="143"/>
    </row>
    <row r="1631" customFormat="false" ht="12.75" hidden="false" customHeight="false" outlineLevel="0" collapsed="false">
      <c r="E1631" s="143"/>
      <c r="F1631" s="143"/>
      <c r="G1631" s="143"/>
    </row>
    <row r="1632" customFormat="false" ht="12.75" hidden="false" customHeight="false" outlineLevel="0" collapsed="false">
      <c r="E1632" s="143"/>
      <c r="F1632" s="143"/>
      <c r="G1632" s="143"/>
    </row>
    <row r="1633" customFormat="false" ht="12.75" hidden="false" customHeight="false" outlineLevel="0" collapsed="false">
      <c r="E1633" s="143"/>
      <c r="F1633" s="143"/>
      <c r="G1633" s="143"/>
    </row>
    <row r="1634" customFormat="false" ht="12.75" hidden="false" customHeight="false" outlineLevel="0" collapsed="false">
      <c r="E1634" s="143"/>
      <c r="F1634" s="143"/>
      <c r="G1634" s="143"/>
    </row>
    <row r="1635" customFormat="false" ht="12.75" hidden="false" customHeight="false" outlineLevel="0" collapsed="false">
      <c r="E1635" s="143"/>
      <c r="F1635" s="143"/>
      <c r="G1635" s="143"/>
    </row>
    <row r="1636" customFormat="false" ht="12.75" hidden="false" customHeight="false" outlineLevel="0" collapsed="false">
      <c r="E1636" s="143"/>
      <c r="F1636" s="143"/>
      <c r="G1636" s="143"/>
    </row>
    <row r="1637" customFormat="false" ht="12.75" hidden="false" customHeight="false" outlineLevel="0" collapsed="false">
      <c r="E1637" s="143"/>
      <c r="F1637" s="143"/>
      <c r="G1637" s="143"/>
    </row>
    <row r="1638" customFormat="false" ht="12.75" hidden="false" customHeight="false" outlineLevel="0" collapsed="false">
      <c r="E1638" s="143"/>
      <c r="F1638" s="143"/>
      <c r="G1638" s="143"/>
    </row>
    <row r="1639" customFormat="false" ht="12.75" hidden="false" customHeight="false" outlineLevel="0" collapsed="false">
      <c r="E1639" s="143"/>
      <c r="F1639" s="143"/>
      <c r="G1639" s="143"/>
    </row>
    <row r="1640" customFormat="false" ht="12.75" hidden="false" customHeight="false" outlineLevel="0" collapsed="false">
      <c r="E1640" s="143"/>
      <c r="F1640" s="143"/>
      <c r="G1640" s="143"/>
    </row>
    <row r="1641" customFormat="false" ht="12.75" hidden="false" customHeight="false" outlineLevel="0" collapsed="false">
      <c r="E1641" s="143"/>
      <c r="F1641" s="143"/>
      <c r="G1641" s="143"/>
    </row>
    <row r="1642" customFormat="false" ht="12.75" hidden="false" customHeight="false" outlineLevel="0" collapsed="false">
      <c r="E1642" s="143"/>
      <c r="F1642" s="143"/>
      <c r="G1642" s="143"/>
    </row>
    <row r="1643" customFormat="false" ht="12.75" hidden="false" customHeight="false" outlineLevel="0" collapsed="false">
      <c r="E1643" s="143"/>
      <c r="F1643" s="143"/>
      <c r="G1643" s="143"/>
    </row>
    <row r="1644" customFormat="false" ht="12.75" hidden="false" customHeight="false" outlineLevel="0" collapsed="false">
      <c r="E1644" s="143"/>
      <c r="F1644" s="143"/>
      <c r="G1644" s="143"/>
    </row>
    <row r="1645" customFormat="false" ht="12.75" hidden="false" customHeight="false" outlineLevel="0" collapsed="false">
      <c r="E1645" s="143"/>
      <c r="F1645" s="143"/>
      <c r="G1645" s="143"/>
    </row>
    <row r="1646" customFormat="false" ht="12.75" hidden="false" customHeight="false" outlineLevel="0" collapsed="false">
      <c r="E1646" s="143"/>
      <c r="F1646" s="143"/>
      <c r="G1646" s="143"/>
    </row>
    <row r="1647" customFormat="false" ht="12.75" hidden="false" customHeight="false" outlineLevel="0" collapsed="false">
      <c r="E1647" s="143"/>
      <c r="F1647" s="143"/>
      <c r="G1647" s="143"/>
    </row>
    <row r="1648" customFormat="false" ht="12.75" hidden="false" customHeight="false" outlineLevel="0" collapsed="false">
      <c r="E1648" s="143"/>
      <c r="F1648" s="143"/>
      <c r="G1648" s="143"/>
    </row>
    <row r="1649" customFormat="false" ht="12.75" hidden="false" customHeight="false" outlineLevel="0" collapsed="false">
      <c r="E1649" s="143"/>
      <c r="F1649" s="143"/>
      <c r="G1649" s="143"/>
    </row>
    <row r="1650" customFormat="false" ht="12.75" hidden="false" customHeight="false" outlineLevel="0" collapsed="false">
      <c r="E1650" s="143"/>
      <c r="F1650" s="143"/>
      <c r="G1650" s="143"/>
    </row>
    <row r="1651" customFormat="false" ht="12.75" hidden="false" customHeight="false" outlineLevel="0" collapsed="false">
      <c r="E1651" s="143"/>
      <c r="F1651" s="143"/>
      <c r="G1651" s="143"/>
    </row>
    <row r="1652" customFormat="false" ht="12.75" hidden="false" customHeight="false" outlineLevel="0" collapsed="false">
      <c r="E1652" s="143"/>
      <c r="F1652" s="143"/>
      <c r="G1652" s="143"/>
    </row>
    <row r="1653" customFormat="false" ht="12.75" hidden="false" customHeight="false" outlineLevel="0" collapsed="false">
      <c r="E1653" s="143"/>
      <c r="F1653" s="143"/>
      <c r="G1653" s="143"/>
    </row>
    <row r="1654" customFormat="false" ht="12.75" hidden="false" customHeight="false" outlineLevel="0" collapsed="false">
      <c r="E1654" s="143"/>
      <c r="F1654" s="143"/>
      <c r="G1654" s="143"/>
    </row>
    <row r="1655" customFormat="false" ht="12.75" hidden="false" customHeight="false" outlineLevel="0" collapsed="false">
      <c r="E1655" s="143"/>
      <c r="F1655" s="143"/>
      <c r="G1655" s="143"/>
    </row>
    <row r="1656" customFormat="false" ht="12.75" hidden="false" customHeight="false" outlineLevel="0" collapsed="false">
      <c r="E1656" s="143"/>
      <c r="F1656" s="143"/>
      <c r="G1656" s="143"/>
    </row>
    <row r="1657" customFormat="false" ht="12.75" hidden="false" customHeight="false" outlineLevel="0" collapsed="false">
      <c r="E1657" s="143"/>
      <c r="F1657" s="143"/>
      <c r="G1657" s="143"/>
    </row>
    <row r="1658" customFormat="false" ht="12.75" hidden="false" customHeight="false" outlineLevel="0" collapsed="false">
      <c r="E1658" s="143"/>
      <c r="F1658" s="143"/>
      <c r="G1658" s="143"/>
    </row>
    <row r="1659" customFormat="false" ht="12.75" hidden="false" customHeight="false" outlineLevel="0" collapsed="false">
      <c r="E1659" s="143"/>
      <c r="F1659" s="143"/>
      <c r="G1659" s="143"/>
    </row>
    <row r="1660" customFormat="false" ht="12.75" hidden="false" customHeight="false" outlineLevel="0" collapsed="false">
      <c r="E1660" s="143"/>
      <c r="F1660" s="143"/>
      <c r="G1660" s="143"/>
    </row>
    <row r="1661" customFormat="false" ht="12.75" hidden="false" customHeight="false" outlineLevel="0" collapsed="false">
      <c r="E1661" s="143"/>
      <c r="F1661" s="143"/>
      <c r="G1661" s="143"/>
    </row>
    <row r="1662" customFormat="false" ht="12.75" hidden="false" customHeight="false" outlineLevel="0" collapsed="false">
      <c r="E1662" s="143"/>
      <c r="F1662" s="143"/>
      <c r="G1662" s="143"/>
    </row>
    <row r="1663" customFormat="false" ht="12.75" hidden="false" customHeight="false" outlineLevel="0" collapsed="false">
      <c r="E1663" s="143"/>
      <c r="F1663" s="143"/>
      <c r="G1663" s="143"/>
    </row>
    <row r="1664" customFormat="false" ht="12.75" hidden="false" customHeight="false" outlineLevel="0" collapsed="false">
      <c r="E1664" s="143"/>
      <c r="F1664" s="143"/>
      <c r="G1664" s="143"/>
    </row>
    <row r="1665" customFormat="false" ht="12.75" hidden="false" customHeight="false" outlineLevel="0" collapsed="false">
      <c r="E1665" s="143"/>
      <c r="F1665" s="143"/>
      <c r="G1665" s="143"/>
    </row>
    <row r="1666" customFormat="false" ht="12.75" hidden="false" customHeight="false" outlineLevel="0" collapsed="false">
      <c r="E1666" s="143"/>
      <c r="F1666" s="143"/>
      <c r="G1666" s="143"/>
    </row>
    <row r="1667" customFormat="false" ht="12.75" hidden="false" customHeight="false" outlineLevel="0" collapsed="false">
      <c r="E1667" s="143"/>
      <c r="F1667" s="143"/>
      <c r="G1667" s="143"/>
    </row>
    <row r="1668" customFormat="false" ht="12.75" hidden="false" customHeight="false" outlineLevel="0" collapsed="false">
      <c r="E1668" s="143"/>
      <c r="F1668" s="143"/>
      <c r="G1668" s="143"/>
    </row>
    <row r="1669" customFormat="false" ht="12.75" hidden="false" customHeight="false" outlineLevel="0" collapsed="false">
      <c r="E1669" s="143"/>
      <c r="F1669" s="143"/>
      <c r="G1669" s="143"/>
    </row>
    <row r="1670" customFormat="false" ht="12.75" hidden="false" customHeight="false" outlineLevel="0" collapsed="false">
      <c r="E1670" s="143"/>
      <c r="F1670" s="143"/>
      <c r="G1670" s="143"/>
    </row>
    <row r="1671" customFormat="false" ht="12.75" hidden="false" customHeight="false" outlineLevel="0" collapsed="false">
      <c r="E1671" s="143"/>
      <c r="F1671" s="143"/>
      <c r="G1671" s="143"/>
    </row>
    <row r="1672" customFormat="false" ht="12.75" hidden="false" customHeight="false" outlineLevel="0" collapsed="false">
      <c r="E1672" s="143"/>
      <c r="F1672" s="143"/>
      <c r="G1672" s="143"/>
    </row>
    <row r="1673" customFormat="false" ht="12.75" hidden="false" customHeight="false" outlineLevel="0" collapsed="false">
      <c r="E1673" s="143"/>
      <c r="F1673" s="143"/>
      <c r="G1673" s="143"/>
    </row>
    <row r="1674" customFormat="false" ht="12.75" hidden="false" customHeight="false" outlineLevel="0" collapsed="false">
      <c r="E1674" s="143"/>
      <c r="F1674" s="143"/>
      <c r="G1674" s="143"/>
    </row>
    <row r="1675" customFormat="false" ht="12.75" hidden="false" customHeight="false" outlineLevel="0" collapsed="false">
      <c r="E1675" s="143"/>
      <c r="F1675" s="143"/>
      <c r="G1675" s="143"/>
    </row>
    <row r="1676" customFormat="false" ht="12.75" hidden="false" customHeight="false" outlineLevel="0" collapsed="false">
      <c r="E1676" s="143"/>
      <c r="F1676" s="143"/>
      <c r="G1676" s="143"/>
    </row>
    <row r="1677" customFormat="false" ht="12.75" hidden="false" customHeight="false" outlineLevel="0" collapsed="false">
      <c r="E1677" s="143"/>
      <c r="F1677" s="143"/>
      <c r="G1677" s="143"/>
    </row>
    <row r="1678" customFormat="false" ht="12.75" hidden="false" customHeight="false" outlineLevel="0" collapsed="false">
      <c r="E1678" s="143"/>
      <c r="F1678" s="143"/>
      <c r="G1678" s="143"/>
    </row>
    <row r="1679" customFormat="false" ht="12.75" hidden="false" customHeight="false" outlineLevel="0" collapsed="false">
      <c r="E1679" s="143"/>
      <c r="F1679" s="143"/>
      <c r="G1679" s="143"/>
    </row>
    <row r="1680" customFormat="false" ht="12.75" hidden="false" customHeight="false" outlineLevel="0" collapsed="false">
      <c r="E1680" s="143"/>
      <c r="F1680" s="143"/>
      <c r="G1680" s="143"/>
    </row>
    <row r="1681" customFormat="false" ht="12.75" hidden="false" customHeight="false" outlineLevel="0" collapsed="false">
      <c r="E1681" s="143"/>
      <c r="F1681" s="143"/>
      <c r="G1681" s="143"/>
    </row>
    <row r="1682" customFormat="false" ht="12.75" hidden="false" customHeight="false" outlineLevel="0" collapsed="false">
      <c r="E1682" s="143"/>
      <c r="F1682" s="143"/>
      <c r="G1682" s="143"/>
    </row>
    <row r="1683" customFormat="false" ht="12.75" hidden="false" customHeight="false" outlineLevel="0" collapsed="false">
      <c r="E1683" s="143"/>
      <c r="F1683" s="143"/>
      <c r="G1683" s="143"/>
    </row>
    <row r="1684" customFormat="false" ht="12.75" hidden="false" customHeight="false" outlineLevel="0" collapsed="false">
      <c r="E1684" s="143"/>
      <c r="F1684" s="143"/>
      <c r="G1684" s="143"/>
    </row>
    <row r="1685" customFormat="false" ht="12.75" hidden="false" customHeight="false" outlineLevel="0" collapsed="false">
      <c r="E1685" s="143"/>
      <c r="F1685" s="143"/>
      <c r="G1685" s="143"/>
    </row>
    <row r="1686" customFormat="false" ht="12.75" hidden="false" customHeight="false" outlineLevel="0" collapsed="false">
      <c r="E1686" s="143"/>
      <c r="F1686" s="143"/>
      <c r="G1686" s="143"/>
    </row>
    <row r="1687" customFormat="false" ht="12.75" hidden="false" customHeight="false" outlineLevel="0" collapsed="false">
      <c r="E1687" s="143"/>
      <c r="F1687" s="143"/>
      <c r="G1687" s="143"/>
    </row>
    <row r="1688" customFormat="false" ht="12.75" hidden="false" customHeight="false" outlineLevel="0" collapsed="false">
      <c r="E1688" s="143"/>
      <c r="F1688" s="143"/>
      <c r="G1688" s="143"/>
    </row>
    <row r="1689" customFormat="false" ht="12.75" hidden="false" customHeight="false" outlineLevel="0" collapsed="false">
      <c r="E1689" s="143"/>
      <c r="F1689" s="143"/>
      <c r="G1689" s="143"/>
    </row>
    <row r="1690" customFormat="false" ht="12.75" hidden="false" customHeight="false" outlineLevel="0" collapsed="false">
      <c r="E1690" s="143"/>
      <c r="F1690" s="143"/>
      <c r="G1690" s="143"/>
    </row>
    <row r="1691" customFormat="false" ht="12.75" hidden="false" customHeight="false" outlineLevel="0" collapsed="false">
      <c r="E1691" s="143"/>
      <c r="F1691" s="143"/>
      <c r="G1691" s="143"/>
    </row>
    <row r="1692" customFormat="false" ht="12.75" hidden="false" customHeight="false" outlineLevel="0" collapsed="false">
      <c r="E1692" s="143"/>
      <c r="F1692" s="143"/>
      <c r="G1692" s="143"/>
    </row>
    <row r="1693" customFormat="false" ht="12.75" hidden="false" customHeight="false" outlineLevel="0" collapsed="false">
      <c r="E1693" s="143"/>
      <c r="F1693" s="143"/>
      <c r="G1693" s="143"/>
    </row>
    <row r="1694" customFormat="false" ht="12.75" hidden="false" customHeight="false" outlineLevel="0" collapsed="false">
      <c r="E1694" s="143"/>
      <c r="F1694" s="143"/>
      <c r="G1694" s="143"/>
    </row>
    <row r="1695" customFormat="false" ht="12.75" hidden="false" customHeight="false" outlineLevel="0" collapsed="false">
      <c r="E1695" s="143"/>
      <c r="F1695" s="143"/>
      <c r="G1695" s="143"/>
    </row>
    <row r="1696" customFormat="false" ht="12.75" hidden="false" customHeight="false" outlineLevel="0" collapsed="false">
      <c r="E1696" s="143"/>
      <c r="F1696" s="143"/>
      <c r="G1696" s="143"/>
    </row>
    <row r="1697" customFormat="false" ht="12.75" hidden="false" customHeight="false" outlineLevel="0" collapsed="false">
      <c r="E1697" s="143"/>
      <c r="F1697" s="143"/>
      <c r="G1697" s="143"/>
    </row>
    <row r="1698" customFormat="false" ht="12.75" hidden="false" customHeight="false" outlineLevel="0" collapsed="false">
      <c r="E1698" s="143"/>
      <c r="F1698" s="143"/>
      <c r="G1698" s="143"/>
    </row>
    <row r="1699" customFormat="false" ht="12.75" hidden="false" customHeight="false" outlineLevel="0" collapsed="false">
      <c r="E1699" s="143"/>
      <c r="F1699" s="143"/>
      <c r="G1699" s="143"/>
    </row>
    <row r="1700" customFormat="false" ht="12.75" hidden="false" customHeight="false" outlineLevel="0" collapsed="false">
      <c r="E1700" s="143"/>
      <c r="F1700" s="143"/>
      <c r="G1700" s="143"/>
    </row>
    <row r="1701" customFormat="false" ht="12.75" hidden="false" customHeight="false" outlineLevel="0" collapsed="false">
      <c r="E1701" s="143"/>
      <c r="F1701" s="143"/>
      <c r="G1701" s="143"/>
    </row>
    <row r="1702" customFormat="false" ht="12.75" hidden="false" customHeight="false" outlineLevel="0" collapsed="false">
      <c r="E1702" s="143"/>
      <c r="F1702" s="143"/>
      <c r="G1702" s="143"/>
    </row>
    <row r="1703" customFormat="false" ht="12.75" hidden="false" customHeight="false" outlineLevel="0" collapsed="false">
      <c r="E1703" s="143"/>
      <c r="F1703" s="143"/>
      <c r="G1703" s="143"/>
    </row>
    <row r="1704" customFormat="false" ht="12.75" hidden="false" customHeight="false" outlineLevel="0" collapsed="false">
      <c r="E1704" s="143"/>
      <c r="F1704" s="143"/>
      <c r="G1704" s="143"/>
    </row>
    <row r="1705" customFormat="false" ht="12.75" hidden="false" customHeight="false" outlineLevel="0" collapsed="false">
      <c r="E1705" s="143"/>
      <c r="F1705" s="143"/>
      <c r="G1705" s="143"/>
    </row>
    <row r="1706" customFormat="false" ht="12.75" hidden="false" customHeight="false" outlineLevel="0" collapsed="false">
      <c r="E1706" s="143"/>
      <c r="F1706" s="143"/>
      <c r="G1706" s="143"/>
    </row>
    <row r="1707" customFormat="false" ht="12.75" hidden="false" customHeight="false" outlineLevel="0" collapsed="false">
      <c r="E1707" s="143"/>
      <c r="F1707" s="143"/>
      <c r="G1707" s="143"/>
    </row>
    <row r="1708" customFormat="false" ht="12.75" hidden="false" customHeight="false" outlineLevel="0" collapsed="false">
      <c r="E1708" s="143"/>
      <c r="F1708" s="143"/>
      <c r="G1708" s="143"/>
    </row>
    <row r="1709" customFormat="false" ht="12.75" hidden="false" customHeight="false" outlineLevel="0" collapsed="false">
      <c r="E1709" s="143"/>
      <c r="F1709" s="143"/>
      <c r="G1709" s="143"/>
    </row>
    <row r="1710" customFormat="false" ht="12.75" hidden="false" customHeight="false" outlineLevel="0" collapsed="false">
      <c r="E1710" s="143"/>
      <c r="F1710" s="143"/>
      <c r="G1710" s="143"/>
    </row>
    <row r="1711" customFormat="false" ht="12.75" hidden="false" customHeight="false" outlineLevel="0" collapsed="false">
      <c r="E1711" s="143"/>
      <c r="F1711" s="143"/>
      <c r="G1711" s="143"/>
    </row>
    <row r="1712" customFormat="false" ht="12.75" hidden="false" customHeight="false" outlineLevel="0" collapsed="false">
      <c r="E1712" s="143"/>
      <c r="F1712" s="143"/>
      <c r="G1712" s="143"/>
    </row>
    <row r="1713" customFormat="false" ht="12.75" hidden="false" customHeight="false" outlineLevel="0" collapsed="false">
      <c r="E1713" s="143"/>
      <c r="F1713" s="143"/>
      <c r="G1713" s="143"/>
    </row>
    <row r="1714" customFormat="false" ht="12.75" hidden="false" customHeight="false" outlineLevel="0" collapsed="false">
      <c r="E1714" s="143"/>
      <c r="F1714" s="143"/>
      <c r="G1714" s="143"/>
    </row>
    <row r="1715" customFormat="false" ht="12.75" hidden="false" customHeight="false" outlineLevel="0" collapsed="false">
      <c r="E1715" s="143"/>
      <c r="F1715" s="143"/>
      <c r="G1715" s="143"/>
    </row>
    <row r="1716" customFormat="false" ht="12.75" hidden="false" customHeight="false" outlineLevel="0" collapsed="false">
      <c r="E1716" s="143"/>
      <c r="F1716" s="143"/>
      <c r="G1716" s="143"/>
    </row>
    <row r="1717" customFormat="false" ht="12.75" hidden="false" customHeight="false" outlineLevel="0" collapsed="false">
      <c r="E1717" s="143"/>
      <c r="F1717" s="143"/>
      <c r="G1717" s="143"/>
    </row>
    <row r="1718" customFormat="false" ht="12.75" hidden="false" customHeight="false" outlineLevel="0" collapsed="false">
      <c r="E1718" s="143"/>
      <c r="F1718" s="143"/>
      <c r="G1718" s="143"/>
    </row>
    <row r="1719" customFormat="false" ht="12.75" hidden="false" customHeight="false" outlineLevel="0" collapsed="false">
      <c r="E1719" s="143"/>
      <c r="F1719" s="143"/>
      <c r="G1719" s="143"/>
    </row>
    <row r="1720" customFormat="false" ht="12.75" hidden="false" customHeight="false" outlineLevel="0" collapsed="false">
      <c r="E1720" s="143"/>
      <c r="F1720" s="143"/>
      <c r="G1720" s="143"/>
    </row>
    <row r="1721" customFormat="false" ht="12.75" hidden="false" customHeight="false" outlineLevel="0" collapsed="false">
      <c r="E1721" s="143"/>
      <c r="F1721" s="143"/>
      <c r="G1721" s="143"/>
    </row>
    <row r="1722" customFormat="false" ht="12.75" hidden="false" customHeight="false" outlineLevel="0" collapsed="false">
      <c r="E1722" s="143"/>
      <c r="F1722" s="143"/>
      <c r="G1722" s="143"/>
    </row>
    <row r="1723" customFormat="false" ht="12.75" hidden="false" customHeight="false" outlineLevel="0" collapsed="false">
      <c r="E1723" s="143"/>
      <c r="F1723" s="143"/>
      <c r="G1723" s="143"/>
    </row>
    <row r="1724" customFormat="false" ht="12.75" hidden="false" customHeight="false" outlineLevel="0" collapsed="false">
      <c r="E1724" s="143"/>
      <c r="F1724" s="143"/>
      <c r="G1724" s="143"/>
    </row>
    <row r="1725" customFormat="false" ht="12.75" hidden="false" customHeight="false" outlineLevel="0" collapsed="false">
      <c r="E1725" s="143"/>
      <c r="F1725" s="143"/>
      <c r="G1725" s="143"/>
    </row>
    <row r="1726" customFormat="false" ht="12.75" hidden="false" customHeight="false" outlineLevel="0" collapsed="false">
      <c r="E1726" s="143"/>
      <c r="F1726" s="143"/>
      <c r="G1726" s="143"/>
    </row>
    <row r="1727" customFormat="false" ht="12.75" hidden="false" customHeight="false" outlineLevel="0" collapsed="false">
      <c r="E1727" s="143"/>
      <c r="F1727" s="143"/>
      <c r="G1727" s="143"/>
    </row>
    <row r="1728" customFormat="false" ht="12.75" hidden="false" customHeight="false" outlineLevel="0" collapsed="false">
      <c r="E1728" s="143"/>
      <c r="F1728" s="143"/>
      <c r="G1728" s="143"/>
    </row>
    <row r="1729" customFormat="false" ht="12.75" hidden="false" customHeight="false" outlineLevel="0" collapsed="false">
      <c r="E1729" s="143"/>
      <c r="F1729" s="143"/>
      <c r="G1729" s="143"/>
    </row>
    <row r="1730" customFormat="false" ht="12.75" hidden="false" customHeight="false" outlineLevel="0" collapsed="false">
      <c r="E1730" s="143"/>
      <c r="F1730" s="143"/>
      <c r="G1730" s="143"/>
    </row>
    <row r="1731" customFormat="false" ht="12.75" hidden="false" customHeight="false" outlineLevel="0" collapsed="false">
      <c r="E1731" s="143"/>
      <c r="F1731" s="143"/>
      <c r="G1731" s="143"/>
    </row>
    <row r="1732" customFormat="false" ht="12.75" hidden="false" customHeight="false" outlineLevel="0" collapsed="false">
      <c r="E1732" s="143"/>
      <c r="F1732" s="143"/>
      <c r="G1732" s="143"/>
    </row>
    <row r="1733" customFormat="false" ht="12.75" hidden="false" customHeight="false" outlineLevel="0" collapsed="false">
      <c r="E1733" s="143"/>
      <c r="F1733" s="143"/>
      <c r="G1733" s="143"/>
    </row>
    <row r="1734" customFormat="false" ht="12.75" hidden="false" customHeight="false" outlineLevel="0" collapsed="false">
      <c r="E1734" s="143"/>
      <c r="F1734" s="143"/>
      <c r="G1734" s="143"/>
    </row>
    <row r="1735" customFormat="false" ht="12.75" hidden="false" customHeight="false" outlineLevel="0" collapsed="false">
      <c r="E1735" s="143"/>
      <c r="F1735" s="143"/>
      <c r="G1735" s="143"/>
    </row>
    <row r="1736" customFormat="false" ht="12.75" hidden="false" customHeight="false" outlineLevel="0" collapsed="false">
      <c r="E1736" s="143"/>
      <c r="F1736" s="143"/>
      <c r="G1736" s="143"/>
    </row>
    <row r="1737" customFormat="false" ht="12.75" hidden="false" customHeight="false" outlineLevel="0" collapsed="false">
      <c r="E1737" s="143"/>
      <c r="F1737" s="143"/>
      <c r="G1737" s="143"/>
    </row>
    <row r="1738" customFormat="false" ht="12.75" hidden="false" customHeight="false" outlineLevel="0" collapsed="false">
      <c r="E1738" s="143"/>
      <c r="F1738" s="143"/>
      <c r="G1738" s="143"/>
    </row>
    <row r="1739" customFormat="false" ht="12.75" hidden="false" customHeight="false" outlineLevel="0" collapsed="false">
      <c r="E1739" s="143"/>
      <c r="F1739" s="143"/>
      <c r="G1739" s="143"/>
    </row>
    <row r="1740" customFormat="false" ht="12.75" hidden="false" customHeight="false" outlineLevel="0" collapsed="false">
      <c r="E1740" s="143"/>
      <c r="F1740" s="143"/>
      <c r="G1740" s="143"/>
    </row>
    <row r="1741" customFormat="false" ht="12.75" hidden="false" customHeight="false" outlineLevel="0" collapsed="false">
      <c r="E1741" s="143"/>
      <c r="F1741" s="143"/>
      <c r="G1741" s="143"/>
    </row>
    <row r="1742" customFormat="false" ht="12.75" hidden="false" customHeight="false" outlineLevel="0" collapsed="false">
      <c r="E1742" s="143"/>
      <c r="F1742" s="143"/>
      <c r="G1742" s="143"/>
    </row>
    <row r="1743" customFormat="false" ht="12.75" hidden="false" customHeight="false" outlineLevel="0" collapsed="false">
      <c r="E1743" s="143"/>
      <c r="F1743" s="143"/>
      <c r="G1743" s="143"/>
    </row>
    <row r="1744" customFormat="false" ht="12.75" hidden="false" customHeight="false" outlineLevel="0" collapsed="false">
      <c r="E1744" s="143"/>
      <c r="F1744" s="143"/>
      <c r="G1744" s="143"/>
    </row>
    <row r="1745" customFormat="false" ht="12.75" hidden="false" customHeight="false" outlineLevel="0" collapsed="false">
      <c r="E1745" s="143"/>
      <c r="F1745" s="143"/>
      <c r="G1745" s="143"/>
    </row>
    <row r="1746" customFormat="false" ht="12.75" hidden="false" customHeight="false" outlineLevel="0" collapsed="false">
      <c r="E1746" s="143"/>
      <c r="F1746" s="143"/>
      <c r="G1746" s="143"/>
    </row>
    <row r="1747" customFormat="false" ht="12.75" hidden="false" customHeight="false" outlineLevel="0" collapsed="false">
      <c r="E1747" s="143"/>
      <c r="F1747" s="143"/>
      <c r="G1747" s="143"/>
    </row>
    <row r="1748" customFormat="false" ht="12.75" hidden="false" customHeight="false" outlineLevel="0" collapsed="false">
      <c r="E1748" s="143"/>
      <c r="F1748" s="143"/>
      <c r="G1748" s="143"/>
    </row>
    <row r="1749" customFormat="false" ht="12.75" hidden="false" customHeight="false" outlineLevel="0" collapsed="false">
      <c r="E1749" s="143"/>
      <c r="F1749" s="143"/>
      <c r="G1749" s="143"/>
    </row>
    <row r="1750" customFormat="false" ht="12.75" hidden="false" customHeight="false" outlineLevel="0" collapsed="false">
      <c r="E1750" s="143"/>
      <c r="F1750" s="143"/>
      <c r="G1750" s="143"/>
    </row>
    <row r="1751" customFormat="false" ht="12.75" hidden="false" customHeight="false" outlineLevel="0" collapsed="false">
      <c r="E1751" s="143"/>
      <c r="F1751" s="143"/>
      <c r="G1751" s="143"/>
    </row>
    <row r="1752" customFormat="false" ht="12.75" hidden="false" customHeight="false" outlineLevel="0" collapsed="false">
      <c r="E1752" s="143"/>
      <c r="F1752" s="143"/>
      <c r="G1752" s="143"/>
    </row>
    <row r="1753" customFormat="false" ht="12.75" hidden="false" customHeight="false" outlineLevel="0" collapsed="false">
      <c r="E1753" s="143"/>
      <c r="F1753" s="143"/>
      <c r="G1753" s="143"/>
    </row>
    <row r="1754" customFormat="false" ht="12.75" hidden="false" customHeight="false" outlineLevel="0" collapsed="false">
      <c r="E1754" s="143"/>
      <c r="F1754" s="143"/>
      <c r="G1754" s="143"/>
    </row>
    <row r="1755" customFormat="false" ht="12.75" hidden="false" customHeight="false" outlineLevel="0" collapsed="false">
      <c r="E1755" s="143"/>
      <c r="F1755" s="143"/>
      <c r="G1755" s="143"/>
    </row>
    <row r="1756" customFormat="false" ht="12.75" hidden="false" customHeight="false" outlineLevel="0" collapsed="false">
      <c r="E1756" s="143"/>
      <c r="F1756" s="143"/>
      <c r="G1756" s="143"/>
    </row>
    <row r="1757" customFormat="false" ht="12.75" hidden="false" customHeight="false" outlineLevel="0" collapsed="false">
      <c r="E1757" s="143"/>
      <c r="F1757" s="143"/>
      <c r="G1757" s="143"/>
    </row>
    <row r="1758" customFormat="false" ht="12.75" hidden="false" customHeight="false" outlineLevel="0" collapsed="false">
      <c r="E1758" s="143"/>
      <c r="F1758" s="143"/>
      <c r="G1758" s="143"/>
    </row>
    <row r="1759" customFormat="false" ht="12.75" hidden="false" customHeight="false" outlineLevel="0" collapsed="false">
      <c r="E1759" s="143"/>
      <c r="F1759" s="143"/>
      <c r="G1759" s="143"/>
    </row>
    <row r="1760" customFormat="false" ht="12.75" hidden="false" customHeight="false" outlineLevel="0" collapsed="false">
      <c r="E1760" s="143"/>
      <c r="F1760" s="143"/>
      <c r="G1760" s="143"/>
    </row>
    <row r="1761" customFormat="false" ht="12.75" hidden="false" customHeight="false" outlineLevel="0" collapsed="false">
      <c r="E1761" s="143"/>
      <c r="F1761" s="143"/>
      <c r="G1761" s="143"/>
    </row>
    <row r="1762" customFormat="false" ht="12.75" hidden="false" customHeight="false" outlineLevel="0" collapsed="false">
      <c r="E1762" s="143"/>
      <c r="F1762" s="143"/>
      <c r="G1762" s="143"/>
    </row>
    <row r="1763" customFormat="false" ht="12.75" hidden="false" customHeight="false" outlineLevel="0" collapsed="false">
      <c r="E1763" s="143"/>
      <c r="F1763" s="143"/>
      <c r="G1763" s="143"/>
    </row>
    <row r="1764" customFormat="false" ht="12.75" hidden="false" customHeight="false" outlineLevel="0" collapsed="false">
      <c r="E1764" s="143"/>
      <c r="F1764" s="143"/>
      <c r="G1764" s="143"/>
    </row>
    <row r="1765" customFormat="false" ht="12.75" hidden="false" customHeight="false" outlineLevel="0" collapsed="false">
      <c r="E1765" s="143"/>
      <c r="F1765" s="143"/>
      <c r="G1765" s="143"/>
    </row>
    <row r="1766" customFormat="false" ht="12.75" hidden="false" customHeight="false" outlineLevel="0" collapsed="false">
      <c r="E1766" s="143"/>
      <c r="F1766" s="143"/>
      <c r="G1766" s="143"/>
    </row>
    <row r="1767" customFormat="false" ht="12.75" hidden="false" customHeight="false" outlineLevel="0" collapsed="false">
      <c r="E1767" s="143"/>
      <c r="F1767" s="143"/>
      <c r="G1767" s="143"/>
    </row>
    <row r="1768" customFormat="false" ht="12.75" hidden="false" customHeight="false" outlineLevel="0" collapsed="false">
      <c r="E1768" s="143"/>
      <c r="F1768" s="143"/>
      <c r="G1768" s="143"/>
    </row>
    <row r="1769" customFormat="false" ht="12.75" hidden="false" customHeight="false" outlineLevel="0" collapsed="false">
      <c r="E1769" s="143"/>
      <c r="F1769" s="143"/>
      <c r="G1769" s="143"/>
    </row>
    <row r="1770" customFormat="false" ht="12.75" hidden="false" customHeight="false" outlineLevel="0" collapsed="false">
      <c r="E1770" s="143"/>
      <c r="F1770" s="143"/>
      <c r="G1770" s="143"/>
    </row>
    <row r="1771" customFormat="false" ht="12.75" hidden="false" customHeight="false" outlineLevel="0" collapsed="false">
      <c r="E1771" s="143"/>
      <c r="F1771" s="143"/>
      <c r="G1771" s="143"/>
    </row>
    <row r="1772" customFormat="false" ht="12.75" hidden="false" customHeight="false" outlineLevel="0" collapsed="false">
      <c r="E1772" s="143"/>
      <c r="F1772" s="143"/>
      <c r="G1772" s="143"/>
    </row>
    <row r="1773" customFormat="false" ht="12.75" hidden="false" customHeight="false" outlineLevel="0" collapsed="false">
      <c r="E1773" s="143"/>
      <c r="F1773" s="143"/>
      <c r="G1773" s="143"/>
    </row>
    <row r="1774" customFormat="false" ht="12.75" hidden="false" customHeight="false" outlineLevel="0" collapsed="false">
      <c r="E1774" s="143"/>
      <c r="F1774" s="143"/>
      <c r="G1774" s="143"/>
    </row>
    <row r="1775" customFormat="false" ht="12.75" hidden="false" customHeight="false" outlineLevel="0" collapsed="false">
      <c r="E1775" s="143"/>
      <c r="F1775" s="143"/>
      <c r="G1775" s="143"/>
    </row>
    <row r="1776" customFormat="false" ht="12.75" hidden="false" customHeight="false" outlineLevel="0" collapsed="false">
      <c r="E1776" s="143"/>
      <c r="F1776" s="143"/>
      <c r="G1776" s="143"/>
    </row>
    <row r="1777" customFormat="false" ht="12.75" hidden="false" customHeight="false" outlineLevel="0" collapsed="false">
      <c r="E1777" s="143"/>
      <c r="F1777" s="143"/>
      <c r="G1777" s="143"/>
    </row>
    <row r="1778" customFormat="false" ht="12.75" hidden="false" customHeight="false" outlineLevel="0" collapsed="false">
      <c r="E1778" s="143"/>
      <c r="F1778" s="143"/>
      <c r="G1778" s="143"/>
    </row>
    <row r="1779" customFormat="false" ht="12.75" hidden="false" customHeight="false" outlineLevel="0" collapsed="false">
      <c r="E1779" s="143"/>
      <c r="F1779" s="143"/>
      <c r="G1779" s="143"/>
    </row>
    <row r="1780" customFormat="false" ht="12.75" hidden="false" customHeight="false" outlineLevel="0" collapsed="false">
      <c r="E1780" s="143"/>
      <c r="F1780" s="143"/>
      <c r="G1780" s="143"/>
    </row>
    <row r="1781" customFormat="false" ht="12.75" hidden="false" customHeight="false" outlineLevel="0" collapsed="false">
      <c r="E1781" s="143"/>
      <c r="F1781" s="143"/>
      <c r="G1781" s="143"/>
    </row>
    <row r="1782" customFormat="false" ht="12.75" hidden="false" customHeight="false" outlineLevel="0" collapsed="false">
      <c r="E1782" s="143"/>
      <c r="F1782" s="143"/>
      <c r="G1782" s="143"/>
    </row>
    <row r="1783" customFormat="false" ht="12.75" hidden="false" customHeight="false" outlineLevel="0" collapsed="false">
      <c r="E1783" s="143"/>
      <c r="F1783" s="143"/>
      <c r="G1783" s="143"/>
    </row>
    <row r="1784" customFormat="false" ht="12.75" hidden="false" customHeight="false" outlineLevel="0" collapsed="false">
      <c r="E1784" s="143"/>
      <c r="F1784" s="143"/>
      <c r="G1784" s="143"/>
    </row>
    <row r="1785" customFormat="false" ht="12.75" hidden="false" customHeight="false" outlineLevel="0" collapsed="false">
      <c r="E1785" s="143"/>
      <c r="F1785" s="143"/>
      <c r="G1785" s="143"/>
    </row>
    <row r="1786" customFormat="false" ht="12.75" hidden="false" customHeight="false" outlineLevel="0" collapsed="false">
      <c r="E1786" s="143"/>
      <c r="F1786" s="143"/>
      <c r="G1786" s="143"/>
    </row>
    <row r="1787" customFormat="false" ht="12.75" hidden="false" customHeight="false" outlineLevel="0" collapsed="false">
      <c r="E1787" s="143"/>
      <c r="F1787" s="143"/>
      <c r="G1787" s="143"/>
    </row>
    <row r="1788" customFormat="false" ht="12.75" hidden="false" customHeight="false" outlineLevel="0" collapsed="false">
      <c r="E1788" s="143"/>
      <c r="F1788" s="143"/>
      <c r="G1788" s="143"/>
    </row>
    <row r="1789" customFormat="false" ht="12.75" hidden="false" customHeight="false" outlineLevel="0" collapsed="false">
      <c r="E1789" s="143"/>
      <c r="F1789" s="143"/>
      <c r="G1789" s="143"/>
    </row>
    <row r="1790" customFormat="false" ht="12.75" hidden="false" customHeight="false" outlineLevel="0" collapsed="false">
      <c r="E1790" s="143"/>
      <c r="F1790" s="143"/>
      <c r="G1790" s="143"/>
    </row>
    <row r="1791" customFormat="false" ht="12.75" hidden="false" customHeight="false" outlineLevel="0" collapsed="false">
      <c r="E1791" s="143"/>
      <c r="F1791" s="143"/>
      <c r="G1791" s="143"/>
    </row>
    <row r="1792" customFormat="false" ht="12.75" hidden="false" customHeight="false" outlineLevel="0" collapsed="false">
      <c r="E1792" s="143"/>
      <c r="F1792" s="143"/>
      <c r="G1792" s="143"/>
    </row>
    <row r="1793" customFormat="false" ht="12.75" hidden="false" customHeight="false" outlineLevel="0" collapsed="false">
      <c r="E1793" s="143"/>
      <c r="F1793" s="143"/>
      <c r="G1793" s="143"/>
    </row>
    <row r="1794" customFormat="false" ht="12.75" hidden="false" customHeight="false" outlineLevel="0" collapsed="false">
      <c r="E1794" s="143"/>
      <c r="F1794" s="143"/>
      <c r="G1794" s="143"/>
    </row>
    <row r="1795" customFormat="false" ht="12.75" hidden="false" customHeight="false" outlineLevel="0" collapsed="false">
      <c r="E1795" s="143"/>
      <c r="F1795" s="143"/>
      <c r="G1795" s="143"/>
    </row>
    <row r="1796" customFormat="false" ht="12.75" hidden="false" customHeight="false" outlineLevel="0" collapsed="false">
      <c r="E1796" s="143"/>
      <c r="F1796" s="143"/>
      <c r="G1796" s="143"/>
    </row>
    <row r="1797" customFormat="false" ht="12.75" hidden="false" customHeight="false" outlineLevel="0" collapsed="false">
      <c r="E1797" s="143"/>
      <c r="F1797" s="143"/>
      <c r="G1797" s="143"/>
    </row>
    <row r="1798" customFormat="false" ht="12.75" hidden="false" customHeight="false" outlineLevel="0" collapsed="false">
      <c r="E1798" s="143"/>
      <c r="F1798" s="143"/>
      <c r="G1798" s="143"/>
    </row>
    <row r="1799" customFormat="false" ht="12.75" hidden="false" customHeight="false" outlineLevel="0" collapsed="false">
      <c r="E1799" s="143"/>
      <c r="F1799" s="143"/>
      <c r="G1799" s="143"/>
    </row>
    <row r="1800" customFormat="false" ht="12.75" hidden="false" customHeight="false" outlineLevel="0" collapsed="false">
      <c r="E1800" s="143"/>
      <c r="F1800" s="143"/>
      <c r="G1800" s="143"/>
    </row>
    <row r="1801" customFormat="false" ht="12.75" hidden="false" customHeight="false" outlineLevel="0" collapsed="false">
      <c r="E1801" s="143"/>
      <c r="F1801" s="143"/>
      <c r="G1801" s="143"/>
    </row>
    <row r="1802" customFormat="false" ht="12.75" hidden="false" customHeight="false" outlineLevel="0" collapsed="false">
      <c r="E1802" s="143"/>
      <c r="F1802" s="143"/>
      <c r="G1802" s="143"/>
    </row>
    <row r="1803" customFormat="false" ht="12.75" hidden="false" customHeight="false" outlineLevel="0" collapsed="false">
      <c r="E1803" s="143"/>
      <c r="F1803" s="143"/>
      <c r="G1803" s="143"/>
    </row>
    <row r="1804" customFormat="false" ht="12.75" hidden="false" customHeight="false" outlineLevel="0" collapsed="false">
      <c r="E1804" s="143"/>
      <c r="F1804" s="143"/>
      <c r="G1804" s="143"/>
    </row>
    <row r="1805" customFormat="false" ht="12.75" hidden="false" customHeight="false" outlineLevel="0" collapsed="false">
      <c r="E1805" s="143"/>
      <c r="F1805" s="143"/>
      <c r="G1805" s="143"/>
    </row>
    <row r="1806" customFormat="false" ht="12.75" hidden="false" customHeight="false" outlineLevel="0" collapsed="false">
      <c r="E1806" s="143"/>
      <c r="F1806" s="143"/>
      <c r="G1806" s="143"/>
    </row>
    <row r="1807" customFormat="false" ht="12.75" hidden="false" customHeight="false" outlineLevel="0" collapsed="false">
      <c r="E1807" s="143"/>
      <c r="F1807" s="143"/>
      <c r="G1807" s="143"/>
    </row>
    <row r="1808" customFormat="false" ht="12.75" hidden="false" customHeight="false" outlineLevel="0" collapsed="false">
      <c r="E1808" s="143"/>
      <c r="F1808" s="143"/>
      <c r="G1808" s="143"/>
    </row>
    <row r="1809" customFormat="false" ht="12.75" hidden="false" customHeight="false" outlineLevel="0" collapsed="false">
      <c r="E1809" s="143"/>
      <c r="F1809" s="143"/>
      <c r="G1809" s="143"/>
    </row>
    <row r="1810" customFormat="false" ht="12.75" hidden="false" customHeight="false" outlineLevel="0" collapsed="false">
      <c r="E1810" s="143"/>
      <c r="F1810" s="143"/>
      <c r="G1810" s="143"/>
    </row>
    <row r="1811" customFormat="false" ht="12.75" hidden="false" customHeight="false" outlineLevel="0" collapsed="false">
      <c r="E1811" s="143"/>
      <c r="F1811" s="143"/>
      <c r="G1811" s="143"/>
    </row>
    <row r="1812" customFormat="false" ht="12.75" hidden="false" customHeight="false" outlineLevel="0" collapsed="false">
      <c r="E1812" s="143"/>
      <c r="F1812" s="143"/>
      <c r="G1812" s="143"/>
    </row>
    <row r="1813" customFormat="false" ht="12.75" hidden="false" customHeight="false" outlineLevel="0" collapsed="false">
      <c r="E1813" s="143"/>
      <c r="F1813" s="143"/>
      <c r="G1813" s="143"/>
    </row>
    <row r="1814" customFormat="false" ht="12.75" hidden="false" customHeight="false" outlineLevel="0" collapsed="false">
      <c r="E1814" s="143"/>
      <c r="F1814" s="143"/>
      <c r="G1814" s="143"/>
    </row>
    <row r="1815" customFormat="false" ht="12.75" hidden="false" customHeight="false" outlineLevel="0" collapsed="false">
      <c r="E1815" s="143"/>
      <c r="F1815" s="143"/>
      <c r="G1815" s="143"/>
    </row>
    <row r="1816" customFormat="false" ht="12.75" hidden="false" customHeight="false" outlineLevel="0" collapsed="false">
      <c r="E1816" s="143"/>
      <c r="F1816" s="143"/>
      <c r="G1816" s="143"/>
    </row>
    <row r="1817" customFormat="false" ht="12.75" hidden="false" customHeight="false" outlineLevel="0" collapsed="false">
      <c r="E1817" s="143"/>
      <c r="F1817" s="143"/>
      <c r="G1817" s="143"/>
    </row>
    <row r="1818" customFormat="false" ht="12.75" hidden="false" customHeight="false" outlineLevel="0" collapsed="false">
      <c r="E1818" s="143"/>
      <c r="F1818" s="143"/>
      <c r="G1818" s="143"/>
    </row>
    <row r="1819" customFormat="false" ht="12.75" hidden="false" customHeight="false" outlineLevel="0" collapsed="false">
      <c r="E1819" s="143"/>
      <c r="F1819" s="143"/>
      <c r="G1819" s="143"/>
    </row>
    <row r="1820" customFormat="false" ht="12.75" hidden="false" customHeight="false" outlineLevel="0" collapsed="false">
      <c r="E1820" s="143"/>
      <c r="F1820" s="143"/>
      <c r="G1820" s="143"/>
    </row>
    <row r="1821" customFormat="false" ht="12.75" hidden="false" customHeight="false" outlineLevel="0" collapsed="false">
      <c r="E1821" s="143"/>
      <c r="F1821" s="143"/>
      <c r="G1821" s="143"/>
    </row>
    <row r="1822" customFormat="false" ht="12.75" hidden="false" customHeight="false" outlineLevel="0" collapsed="false">
      <c r="E1822" s="143"/>
      <c r="F1822" s="143"/>
      <c r="G1822" s="143"/>
    </row>
    <row r="1823" customFormat="false" ht="12.75" hidden="false" customHeight="false" outlineLevel="0" collapsed="false">
      <c r="E1823" s="143"/>
      <c r="F1823" s="143"/>
      <c r="G1823" s="143"/>
    </row>
    <row r="1824" customFormat="false" ht="12.75" hidden="false" customHeight="false" outlineLevel="0" collapsed="false">
      <c r="E1824" s="143"/>
      <c r="F1824" s="143"/>
      <c r="G1824" s="143"/>
    </row>
    <row r="1825" customFormat="false" ht="12.75" hidden="false" customHeight="false" outlineLevel="0" collapsed="false">
      <c r="E1825" s="143"/>
      <c r="F1825" s="143"/>
      <c r="G1825" s="143"/>
    </row>
    <row r="1826" customFormat="false" ht="12.75" hidden="false" customHeight="false" outlineLevel="0" collapsed="false">
      <c r="E1826" s="143"/>
      <c r="F1826" s="143"/>
      <c r="G1826" s="143"/>
    </row>
    <row r="1827" customFormat="false" ht="12.75" hidden="false" customHeight="false" outlineLevel="0" collapsed="false">
      <c r="E1827" s="143"/>
      <c r="F1827" s="143"/>
      <c r="G1827" s="143"/>
    </row>
    <row r="1828" customFormat="false" ht="12.75" hidden="false" customHeight="false" outlineLevel="0" collapsed="false">
      <c r="E1828" s="143"/>
      <c r="F1828" s="143"/>
      <c r="G1828" s="143"/>
    </row>
    <row r="1829" customFormat="false" ht="12.75" hidden="false" customHeight="false" outlineLevel="0" collapsed="false">
      <c r="E1829" s="143"/>
      <c r="F1829" s="143"/>
      <c r="G1829" s="143"/>
    </row>
    <row r="1830" customFormat="false" ht="12.75" hidden="false" customHeight="false" outlineLevel="0" collapsed="false">
      <c r="E1830" s="143"/>
      <c r="F1830" s="143"/>
      <c r="G1830" s="143"/>
    </row>
    <row r="1831" customFormat="false" ht="12.75" hidden="false" customHeight="false" outlineLevel="0" collapsed="false">
      <c r="E1831" s="143"/>
      <c r="F1831" s="143"/>
      <c r="G1831" s="143"/>
    </row>
    <row r="1832" customFormat="false" ht="12.75" hidden="false" customHeight="false" outlineLevel="0" collapsed="false">
      <c r="E1832" s="143"/>
      <c r="F1832" s="143"/>
      <c r="G1832" s="143"/>
    </row>
    <row r="1833" customFormat="false" ht="12.75" hidden="false" customHeight="false" outlineLevel="0" collapsed="false">
      <c r="E1833" s="143"/>
      <c r="F1833" s="143"/>
      <c r="G1833" s="143"/>
    </row>
    <row r="1834" customFormat="false" ht="12.75" hidden="false" customHeight="false" outlineLevel="0" collapsed="false">
      <c r="E1834" s="143"/>
      <c r="F1834" s="143"/>
      <c r="G1834" s="143"/>
    </row>
    <row r="1835" customFormat="false" ht="12.75" hidden="false" customHeight="false" outlineLevel="0" collapsed="false">
      <c r="E1835" s="143"/>
      <c r="F1835" s="143"/>
      <c r="G1835" s="143"/>
    </row>
    <row r="1836" customFormat="false" ht="12.75" hidden="false" customHeight="false" outlineLevel="0" collapsed="false">
      <c r="E1836" s="143"/>
      <c r="F1836" s="143"/>
      <c r="G1836" s="143"/>
    </row>
    <row r="1837" customFormat="false" ht="12.75" hidden="false" customHeight="false" outlineLevel="0" collapsed="false">
      <c r="E1837" s="143"/>
      <c r="F1837" s="143"/>
      <c r="G1837" s="143"/>
    </row>
    <row r="1838" customFormat="false" ht="12.75" hidden="false" customHeight="false" outlineLevel="0" collapsed="false">
      <c r="E1838" s="143"/>
      <c r="F1838" s="143"/>
      <c r="G1838" s="143"/>
    </row>
    <row r="1839" customFormat="false" ht="12.75" hidden="false" customHeight="false" outlineLevel="0" collapsed="false">
      <c r="E1839" s="143"/>
      <c r="F1839" s="143"/>
      <c r="G1839" s="143"/>
    </row>
    <row r="1840" customFormat="false" ht="12.75" hidden="false" customHeight="false" outlineLevel="0" collapsed="false">
      <c r="E1840" s="143"/>
      <c r="F1840" s="143"/>
      <c r="G1840" s="143"/>
    </row>
    <row r="1841" customFormat="false" ht="12.75" hidden="false" customHeight="false" outlineLevel="0" collapsed="false">
      <c r="E1841" s="143"/>
      <c r="F1841" s="143"/>
      <c r="G1841" s="143"/>
    </row>
    <row r="1842" customFormat="false" ht="12.75" hidden="false" customHeight="false" outlineLevel="0" collapsed="false">
      <c r="E1842" s="143"/>
      <c r="F1842" s="143"/>
      <c r="G1842" s="143"/>
    </row>
    <row r="1843" customFormat="false" ht="12.75" hidden="false" customHeight="false" outlineLevel="0" collapsed="false">
      <c r="E1843" s="143"/>
      <c r="F1843" s="143"/>
      <c r="G1843" s="143"/>
    </row>
    <row r="1844" customFormat="false" ht="12.75" hidden="false" customHeight="false" outlineLevel="0" collapsed="false">
      <c r="E1844" s="143"/>
      <c r="F1844" s="143"/>
      <c r="G1844" s="143"/>
    </row>
    <row r="1845" customFormat="false" ht="12.75" hidden="false" customHeight="false" outlineLevel="0" collapsed="false">
      <c r="E1845" s="143"/>
      <c r="F1845" s="143"/>
      <c r="G1845" s="143"/>
    </row>
    <row r="1846" customFormat="false" ht="12.75" hidden="false" customHeight="false" outlineLevel="0" collapsed="false">
      <c r="E1846" s="143"/>
      <c r="F1846" s="143"/>
      <c r="G1846" s="143"/>
    </row>
    <row r="1847" customFormat="false" ht="12.75" hidden="false" customHeight="false" outlineLevel="0" collapsed="false">
      <c r="E1847" s="143"/>
      <c r="F1847" s="143"/>
      <c r="G1847" s="143"/>
    </row>
    <row r="1848" customFormat="false" ht="12.75" hidden="false" customHeight="false" outlineLevel="0" collapsed="false">
      <c r="E1848" s="143"/>
      <c r="F1848" s="143"/>
      <c r="G1848" s="143"/>
    </row>
    <row r="1849" customFormat="false" ht="12.75" hidden="false" customHeight="false" outlineLevel="0" collapsed="false">
      <c r="E1849" s="143"/>
      <c r="F1849" s="143"/>
      <c r="G1849" s="143"/>
    </row>
    <row r="1850" customFormat="false" ht="12.75" hidden="false" customHeight="false" outlineLevel="0" collapsed="false">
      <c r="E1850" s="143"/>
      <c r="F1850" s="143"/>
      <c r="G1850" s="143"/>
    </row>
    <row r="1851" customFormat="false" ht="12.75" hidden="false" customHeight="false" outlineLevel="0" collapsed="false">
      <c r="E1851" s="143"/>
      <c r="F1851" s="143"/>
      <c r="G1851" s="143"/>
    </row>
    <row r="1852" customFormat="false" ht="12.75" hidden="false" customHeight="false" outlineLevel="0" collapsed="false">
      <c r="E1852" s="143"/>
      <c r="F1852" s="143"/>
      <c r="G1852" s="143"/>
    </row>
    <row r="1853" customFormat="false" ht="12.75" hidden="false" customHeight="false" outlineLevel="0" collapsed="false">
      <c r="E1853" s="143"/>
      <c r="F1853" s="143"/>
      <c r="G1853" s="143"/>
    </row>
    <row r="1854" customFormat="false" ht="12.75" hidden="false" customHeight="false" outlineLevel="0" collapsed="false">
      <c r="E1854" s="143"/>
      <c r="F1854" s="143"/>
      <c r="G1854" s="143"/>
    </row>
    <row r="1855" customFormat="false" ht="12.75" hidden="false" customHeight="false" outlineLevel="0" collapsed="false">
      <c r="E1855" s="143"/>
      <c r="F1855" s="143"/>
      <c r="G1855" s="143"/>
    </row>
    <row r="1856" customFormat="false" ht="12.75" hidden="false" customHeight="false" outlineLevel="0" collapsed="false">
      <c r="E1856" s="143"/>
      <c r="F1856" s="143"/>
      <c r="G1856" s="143"/>
    </row>
    <row r="1857" customFormat="false" ht="12.75" hidden="false" customHeight="false" outlineLevel="0" collapsed="false">
      <c r="E1857" s="143"/>
      <c r="F1857" s="143"/>
      <c r="G1857" s="143"/>
    </row>
    <row r="1858" customFormat="false" ht="12.75" hidden="false" customHeight="false" outlineLevel="0" collapsed="false">
      <c r="E1858" s="143"/>
      <c r="F1858" s="143"/>
      <c r="G1858" s="143"/>
    </row>
    <row r="1859" customFormat="false" ht="12.75" hidden="false" customHeight="false" outlineLevel="0" collapsed="false">
      <c r="E1859" s="143"/>
      <c r="F1859" s="143"/>
      <c r="G1859" s="143"/>
    </row>
    <row r="1860" customFormat="false" ht="12.75" hidden="false" customHeight="false" outlineLevel="0" collapsed="false">
      <c r="E1860" s="143"/>
      <c r="F1860" s="143"/>
      <c r="G1860" s="143"/>
    </row>
    <row r="1861" customFormat="false" ht="12.75" hidden="false" customHeight="false" outlineLevel="0" collapsed="false">
      <c r="E1861" s="143"/>
      <c r="F1861" s="143"/>
      <c r="G1861" s="143"/>
    </row>
    <row r="1862" customFormat="false" ht="12.75" hidden="false" customHeight="false" outlineLevel="0" collapsed="false">
      <c r="E1862" s="143"/>
      <c r="F1862" s="143"/>
      <c r="G1862" s="143"/>
    </row>
    <row r="1863" customFormat="false" ht="12.75" hidden="false" customHeight="false" outlineLevel="0" collapsed="false">
      <c r="E1863" s="143"/>
      <c r="F1863" s="143"/>
      <c r="G1863" s="143"/>
    </row>
    <row r="1864" customFormat="false" ht="12.75" hidden="false" customHeight="false" outlineLevel="0" collapsed="false">
      <c r="E1864" s="143"/>
      <c r="F1864" s="143"/>
      <c r="G1864" s="143"/>
    </row>
    <row r="1865" customFormat="false" ht="12.75" hidden="false" customHeight="false" outlineLevel="0" collapsed="false">
      <c r="E1865" s="143"/>
      <c r="F1865" s="143"/>
      <c r="G1865" s="143"/>
    </row>
    <row r="1866" customFormat="false" ht="12.75" hidden="false" customHeight="false" outlineLevel="0" collapsed="false">
      <c r="E1866" s="143"/>
      <c r="F1866" s="143"/>
      <c r="G1866" s="143"/>
    </row>
    <row r="1867" customFormat="false" ht="12.75" hidden="false" customHeight="false" outlineLevel="0" collapsed="false">
      <c r="E1867" s="143"/>
      <c r="F1867" s="143"/>
      <c r="G1867" s="143"/>
    </row>
    <row r="1868" customFormat="false" ht="12.75" hidden="false" customHeight="false" outlineLevel="0" collapsed="false">
      <c r="E1868" s="143"/>
      <c r="F1868" s="143"/>
      <c r="G1868" s="143"/>
    </row>
    <row r="1869" customFormat="false" ht="12.75" hidden="false" customHeight="false" outlineLevel="0" collapsed="false">
      <c r="E1869" s="143"/>
      <c r="F1869" s="143"/>
      <c r="G1869" s="143"/>
    </row>
    <row r="1870" customFormat="false" ht="12.75" hidden="false" customHeight="false" outlineLevel="0" collapsed="false">
      <c r="E1870" s="143"/>
      <c r="F1870" s="143"/>
      <c r="G1870" s="143"/>
    </row>
    <row r="1871" customFormat="false" ht="12.75" hidden="false" customHeight="false" outlineLevel="0" collapsed="false">
      <c r="E1871" s="143"/>
      <c r="F1871" s="143"/>
      <c r="G1871" s="143"/>
    </row>
    <row r="1872" customFormat="false" ht="12.75" hidden="false" customHeight="false" outlineLevel="0" collapsed="false">
      <c r="E1872" s="143"/>
      <c r="F1872" s="143"/>
      <c r="G1872" s="143"/>
    </row>
    <row r="1873" customFormat="false" ht="12.75" hidden="false" customHeight="false" outlineLevel="0" collapsed="false">
      <c r="E1873" s="143"/>
      <c r="F1873" s="143"/>
      <c r="G1873" s="143"/>
    </row>
    <row r="1874" customFormat="false" ht="12.75" hidden="false" customHeight="false" outlineLevel="0" collapsed="false">
      <c r="E1874" s="143"/>
      <c r="F1874" s="143"/>
      <c r="G1874" s="143"/>
    </row>
    <row r="1875" customFormat="false" ht="12.75" hidden="false" customHeight="false" outlineLevel="0" collapsed="false">
      <c r="E1875" s="143"/>
      <c r="F1875" s="143"/>
      <c r="G1875" s="143"/>
    </row>
    <row r="1876" customFormat="false" ht="12.75" hidden="false" customHeight="false" outlineLevel="0" collapsed="false">
      <c r="E1876" s="143"/>
      <c r="F1876" s="143"/>
      <c r="G1876" s="143"/>
    </row>
    <row r="1877" customFormat="false" ht="12.75" hidden="false" customHeight="false" outlineLevel="0" collapsed="false">
      <c r="E1877" s="143"/>
      <c r="F1877" s="143"/>
      <c r="G1877" s="143"/>
    </row>
    <row r="1878" customFormat="false" ht="12.75" hidden="false" customHeight="false" outlineLevel="0" collapsed="false">
      <c r="E1878" s="143"/>
      <c r="F1878" s="143"/>
      <c r="G1878" s="143"/>
    </row>
    <row r="1879" customFormat="false" ht="12.75" hidden="false" customHeight="false" outlineLevel="0" collapsed="false">
      <c r="E1879" s="143"/>
      <c r="F1879" s="143"/>
      <c r="G1879" s="143"/>
    </row>
    <row r="1880" customFormat="false" ht="12.75" hidden="false" customHeight="false" outlineLevel="0" collapsed="false">
      <c r="E1880" s="143"/>
      <c r="F1880" s="143"/>
      <c r="G1880" s="143"/>
    </row>
    <row r="1881" customFormat="false" ht="12.75" hidden="false" customHeight="false" outlineLevel="0" collapsed="false">
      <c r="E1881" s="143"/>
      <c r="F1881" s="143"/>
      <c r="G1881" s="143"/>
    </row>
    <row r="1882" customFormat="false" ht="12.75" hidden="false" customHeight="false" outlineLevel="0" collapsed="false">
      <c r="E1882" s="143"/>
      <c r="F1882" s="143"/>
      <c r="G1882" s="143"/>
    </row>
    <row r="1883" customFormat="false" ht="12.75" hidden="false" customHeight="false" outlineLevel="0" collapsed="false">
      <c r="E1883" s="143"/>
      <c r="F1883" s="143"/>
      <c r="G1883" s="143"/>
    </row>
    <row r="1884" customFormat="false" ht="12.75" hidden="false" customHeight="false" outlineLevel="0" collapsed="false">
      <c r="E1884" s="143"/>
      <c r="F1884" s="143"/>
      <c r="G1884" s="143"/>
    </row>
    <row r="1885" customFormat="false" ht="12.75" hidden="false" customHeight="false" outlineLevel="0" collapsed="false">
      <c r="E1885" s="143"/>
      <c r="F1885" s="143"/>
      <c r="G1885" s="143"/>
    </row>
    <row r="1886" customFormat="false" ht="12.75" hidden="false" customHeight="false" outlineLevel="0" collapsed="false">
      <c r="E1886" s="143"/>
      <c r="F1886" s="143"/>
      <c r="G1886" s="143"/>
    </row>
    <row r="1887" customFormat="false" ht="12.75" hidden="false" customHeight="false" outlineLevel="0" collapsed="false">
      <c r="E1887" s="143"/>
      <c r="F1887" s="143"/>
      <c r="G1887" s="143"/>
    </row>
    <row r="1888" customFormat="false" ht="12.75" hidden="false" customHeight="false" outlineLevel="0" collapsed="false">
      <c r="E1888" s="143"/>
      <c r="F1888" s="143"/>
      <c r="G1888" s="143"/>
    </row>
    <row r="1889" customFormat="false" ht="12.75" hidden="false" customHeight="false" outlineLevel="0" collapsed="false">
      <c r="E1889" s="143"/>
      <c r="F1889" s="143"/>
      <c r="G1889" s="143"/>
    </row>
    <row r="1890" customFormat="false" ht="12.75" hidden="false" customHeight="false" outlineLevel="0" collapsed="false">
      <c r="E1890" s="143"/>
      <c r="F1890" s="143"/>
      <c r="G1890" s="143"/>
    </row>
    <row r="1891" customFormat="false" ht="12.75" hidden="false" customHeight="false" outlineLevel="0" collapsed="false">
      <c r="E1891" s="143"/>
      <c r="F1891" s="143"/>
      <c r="G1891" s="143"/>
    </row>
    <row r="1892" customFormat="false" ht="12.75" hidden="false" customHeight="false" outlineLevel="0" collapsed="false">
      <c r="E1892" s="143"/>
      <c r="F1892" s="143"/>
      <c r="G1892" s="143"/>
    </row>
    <row r="1893" customFormat="false" ht="12.75" hidden="false" customHeight="false" outlineLevel="0" collapsed="false">
      <c r="E1893" s="143"/>
      <c r="F1893" s="143"/>
      <c r="G1893" s="143"/>
    </row>
    <row r="1894" customFormat="false" ht="12.75" hidden="false" customHeight="false" outlineLevel="0" collapsed="false">
      <c r="E1894" s="143"/>
      <c r="F1894" s="143"/>
      <c r="G1894" s="143"/>
    </row>
    <row r="1895" customFormat="false" ht="12.75" hidden="false" customHeight="false" outlineLevel="0" collapsed="false">
      <c r="E1895" s="143"/>
      <c r="F1895" s="143"/>
      <c r="G1895" s="143"/>
    </row>
    <row r="1896" customFormat="false" ht="12.75" hidden="false" customHeight="false" outlineLevel="0" collapsed="false">
      <c r="E1896" s="143"/>
      <c r="F1896" s="143"/>
      <c r="G1896" s="143"/>
    </row>
    <row r="1897" customFormat="false" ht="12.75" hidden="false" customHeight="false" outlineLevel="0" collapsed="false">
      <c r="E1897" s="143"/>
      <c r="F1897" s="143"/>
      <c r="G1897" s="143"/>
    </row>
    <row r="1898" customFormat="false" ht="12.75" hidden="false" customHeight="false" outlineLevel="0" collapsed="false">
      <c r="E1898" s="143"/>
      <c r="F1898" s="143"/>
      <c r="G1898" s="143"/>
    </row>
    <row r="1899" customFormat="false" ht="12.75" hidden="false" customHeight="false" outlineLevel="0" collapsed="false">
      <c r="E1899" s="143"/>
      <c r="F1899" s="143"/>
      <c r="G1899" s="143"/>
    </row>
    <row r="1900" customFormat="false" ht="12.75" hidden="false" customHeight="false" outlineLevel="0" collapsed="false">
      <c r="E1900" s="143"/>
      <c r="F1900" s="143"/>
      <c r="G1900" s="143"/>
    </row>
    <row r="1901" customFormat="false" ht="12.75" hidden="false" customHeight="false" outlineLevel="0" collapsed="false">
      <c r="E1901" s="143"/>
      <c r="F1901" s="143"/>
      <c r="G1901" s="143"/>
    </row>
    <row r="1902" customFormat="false" ht="12.75" hidden="false" customHeight="false" outlineLevel="0" collapsed="false">
      <c r="E1902" s="143"/>
      <c r="F1902" s="143"/>
      <c r="G1902" s="143"/>
    </row>
    <row r="1903" customFormat="false" ht="12.75" hidden="false" customHeight="false" outlineLevel="0" collapsed="false">
      <c r="E1903" s="143"/>
      <c r="F1903" s="143"/>
      <c r="G1903" s="143"/>
    </row>
    <row r="1904" customFormat="false" ht="12.75" hidden="false" customHeight="false" outlineLevel="0" collapsed="false">
      <c r="E1904" s="143"/>
      <c r="F1904" s="143"/>
      <c r="G1904" s="143"/>
    </row>
    <row r="1905" customFormat="false" ht="12.75" hidden="false" customHeight="false" outlineLevel="0" collapsed="false">
      <c r="E1905" s="143"/>
      <c r="F1905" s="143"/>
      <c r="G1905" s="143"/>
    </row>
    <row r="1906" customFormat="false" ht="12.75" hidden="false" customHeight="false" outlineLevel="0" collapsed="false">
      <c r="E1906" s="143"/>
      <c r="F1906" s="143"/>
      <c r="G1906" s="143"/>
    </row>
    <row r="1907" customFormat="false" ht="12.75" hidden="false" customHeight="false" outlineLevel="0" collapsed="false">
      <c r="E1907" s="143"/>
      <c r="F1907" s="143"/>
      <c r="G1907" s="143"/>
    </row>
    <row r="1908" customFormat="false" ht="12.75" hidden="false" customHeight="false" outlineLevel="0" collapsed="false">
      <c r="E1908" s="143"/>
      <c r="F1908" s="143"/>
      <c r="G1908" s="143"/>
    </row>
    <row r="1909" customFormat="false" ht="12.75" hidden="false" customHeight="false" outlineLevel="0" collapsed="false">
      <c r="E1909" s="143"/>
      <c r="F1909" s="143"/>
      <c r="G1909" s="143"/>
    </row>
    <row r="1910" customFormat="false" ht="12.75" hidden="false" customHeight="false" outlineLevel="0" collapsed="false">
      <c r="E1910" s="143"/>
      <c r="F1910" s="143"/>
      <c r="G1910" s="143"/>
    </row>
    <row r="1911" customFormat="false" ht="12.75" hidden="false" customHeight="false" outlineLevel="0" collapsed="false">
      <c r="E1911" s="143"/>
      <c r="F1911" s="143"/>
      <c r="G1911" s="143"/>
    </row>
    <row r="1912" customFormat="false" ht="12.75" hidden="false" customHeight="false" outlineLevel="0" collapsed="false">
      <c r="E1912" s="143"/>
      <c r="F1912" s="143"/>
      <c r="G1912" s="143"/>
    </row>
    <row r="1913" customFormat="false" ht="12.75" hidden="false" customHeight="false" outlineLevel="0" collapsed="false">
      <c r="E1913" s="143"/>
      <c r="F1913" s="143"/>
      <c r="G1913" s="143"/>
    </row>
    <row r="1914" customFormat="false" ht="12.75" hidden="false" customHeight="false" outlineLevel="0" collapsed="false">
      <c r="E1914" s="143"/>
      <c r="F1914" s="143"/>
      <c r="G1914" s="143"/>
    </row>
    <row r="1915" customFormat="false" ht="12.75" hidden="false" customHeight="false" outlineLevel="0" collapsed="false">
      <c r="E1915" s="143"/>
      <c r="F1915" s="143"/>
      <c r="G1915" s="143"/>
    </row>
    <row r="1916" customFormat="false" ht="12.75" hidden="false" customHeight="false" outlineLevel="0" collapsed="false">
      <c r="E1916" s="143"/>
      <c r="F1916" s="143"/>
      <c r="G1916" s="143"/>
    </row>
    <row r="1917" customFormat="false" ht="12.75" hidden="false" customHeight="false" outlineLevel="0" collapsed="false">
      <c r="E1917" s="143"/>
      <c r="F1917" s="143"/>
      <c r="G1917" s="143"/>
    </row>
    <row r="1918" customFormat="false" ht="12.75" hidden="false" customHeight="false" outlineLevel="0" collapsed="false">
      <c r="E1918" s="143"/>
      <c r="F1918" s="143"/>
      <c r="G1918" s="143"/>
    </row>
    <row r="1919" customFormat="false" ht="12.75" hidden="false" customHeight="false" outlineLevel="0" collapsed="false">
      <c r="E1919" s="143"/>
      <c r="F1919" s="143"/>
      <c r="G1919" s="143"/>
    </row>
    <row r="1920" customFormat="false" ht="12.75" hidden="false" customHeight="false" outlineLevel="0" collapsed="false">
      <c r="E1920" s="143"/>
      <c r="F1920" s="143"/>
      <c r="G1920" s="143"/>
    </row>
    <row r="1921" customFormat="false" ht="12.75" hidden="false" customHeight="false" outlineLevel="0" collapsed="false">
      <c r="E1921" s="143"/>
      <c r="F1921" s="143"/>
      <c r="G1921" s="143"/>
    </row>
    <row r="1922" customFormat="false" ht="12.75" hidden="false" customHeight="false" outlineLevel="0" collapsed="false">
      <c r="E1922" s="143"/>
      <c r="F1922" s="143"/>
      <c r="G1922" s="143"/>
    </row>
    <row r="1923" customFormat="false" ht="12.75" hidden="false" customHeight="false" outlineLevel="0" collapsed="false">
      <c r="E1923" s="143"/>
      <c r="F1923" s="143"/>
      <c r="G1923" s="143"/>
    </row>
    <row r="1924" customFormat="false" ht="12.75" hidden="false" customHeight="false" outlineLevel="0" collapsed="false">
      <c r="E1924" s="143"/>
      <c r="F1924" s="143"/>
      <c r="G1924" s="143"/>
    </row>
    <row r="1925" customFormat="false" ht="12.75" hidden="false" customHeight="false" outlineLevel="0" collapsed="false">
      <c r="E1925" s="143"/>
      <c r="F1925" s="143"/>
      <c r="G1925" s="143"/>
    </row>
    <row r="1926" customFormat="false" ht="12.75" hidden="false" customHeight="false" outlineLevel="0" collapsed="false">
      <c r="E1926" s="143"/>
      <c r="F1926" s="143"/>
      <c r="G1926" s="143"/>
    </row>
    <row r="1927" customFormat="false" ht="12.75" hidden="false" customHeight="false" outlineLevel="0" collapsed="false">
      <c r="E1927" s="143"/>
      <c r="F1927" s="143"/>
      <c r="G1927" s="143"/>
    </row>
    <row r="1928" customFormat="false" ht="12.75" hidden="false" customHeight="false" outlineLevel="0" collapsed="false">
      <c r="E1928" s="143"/>
      <c r="F1928" s="143"/>
      <c r="G1928" s="143"/>
    </row>
    <row r="1929" customFormat="false" ht="12.75" hidden="false" customHeight="false" outlineLevel="0" collapsed="false">
      <c r="E1929" s="143"/>
      <c r="F1929" s="143"/>
      <c r="G1929" s="143"/>
    </row>
    <row r="1930" customFormat="false" ht="12.75" hidden="false" customHeight="false" outlineLevel="0" collapsed="false">
      <c r="E1930" s="143"/>
      <c r="F1930" s="143"/>
      <c r="G1930" s="143"/>
    </row>
    <row r="1931" customFormat="false" ht="12.75" hidden="false" customHeight="false" outlineLevel="0" collapsed="false">
      <c r="E1931" s="143"/>
      <c r="F1931" s="143"/>
      <c r="G1931" s="143"/>
    </row>
    <row r="1932" customFormat="false" ht="12.75" hidden="false" customHeight="false" outlineLevel="0" collapsed="false">
      <c r="E1932" s="143"/>
      <c r="F1932" s="143"/>
      <c r="G1932" s="143"/>
    </row>
    <row r="1933" customFormat="false" ht="12.75" hidden="false" customHeight="false" outlineLevel="0" collapsed="false">
      <c r="E1933" s="143"/>
      <c r="F1933" s="143"/>
      <c r="G1933" s="143"/>
    </row>
    <row r="1934" customFormat="false" ht="12.75" hidden="false" customHeight="false" outlineLevel="0" collapsed="false">
      <c r="E1934" s="143"/>
      <c r="F1934" s="143"/>
      <c r="G1934" s="143"/>
    </row>
    <row r="1935" customFormat="false" ht="12.75" hidden="false" customHeight="false" outlineLevel="0" collapsed="false">
      <c r="E1935" s="143"/>
      <c r="F1935" s="143"/>
      <c r="G1935" s="143"/>
    </row>
    <row r="1936" customFormat="false" ht="12.75" hidden="false" customHeight="false" outlineLevel="0" collapsed="false">
      <c r="E1936" s="143"/>
      <c r="F1936" s="143"/>
      <c r="G1936" s="143"/>
    </row>
    <row r="1937" customFormat="false" ht="12.75" hidden="false" customHeight="false" outlineLevel="0" collapsed="false">
      <c r="E1937" s="143"/>
      <c r="F1937" s="143"/>
      <c r="G1937" s="143"/>
    </row>
    <row r="1938" customFormat="false" ht="12.75" hidden="false" customHeight="false" outlineLevel="0" collapsed="false">
      <c r="E1938" s="143"/>
      <c r="F1938" s="143"/>
      <c r="G1938" s="143"/>
    </row>
    <row r="1939" customFormat="false" ht="12.75" hidden="false" customHeight="false" outlineLevel="0" collapsed="false">
      <c r="E1939" s="143"/>
      <c r="F1939" s="143"/>
      <c r="G1939" s="143"/>
    </row>
    <row r="1940" customFormat="false" ht="12.75" hidden="false" customHeight="false" outlineLevel="0" collapsed="false">
      <c r="E1940" s="143"/>
      <c r="F1940" s="143"/>
      <c r="G1940" s="143"/>
    </row>
    <row r="1941" customFormat="false" ht="12.75" hidden="false" customHeight="false" outlineLevel="0" collapsed="false">
      <c r="E1941" s="143"/>
      <c r="F1941" s="143"/>
      <c r="G1941" s="143"/>
    </row>
    <row r="1942" customFormat="false" ht="12.75" hidden="false" customHeight="false" outlineLevel="0" collapsed="false">
      <c r="E1942" s="143"/>
      <c r="F1942" s="143"/>
      <c r="G1942" s="143"/>
    </row>
    <row r="1943" customFormat="false" ht="12.75" hidden="false" customHeight="false" outlineLevel="0" collapsed="false">
      <c r="E1943" s="143"/>
      <c r="F1943" s="143"/>
      <c r="G1943" s="143"/>
    </row>
    <row r="1944" customFormat="false" ht="12.75" hidden="false" customHeight="false" outlineLevel="0" collapsed="false">
      <c r="E1944" s="143"/>
      <c r="F1944" s="143"/>
      <c r="G1944" s="143"/>
    </row>
    <row r="1945" customFormat="false" ht="12.75" hidden="false" customHeight="false" outlineLevel="0" collapsed="false">
      <c r="E1945" s="143"/>
      <c r="F1945" s="143"/>
      <c r="G1945" s="143"/>
    </row>
    <row r="1946" customFormat="false" ht="12.75" hidden="false" customHeight="false" outlineLevel="0" collapsed="false">
      <c r="E1946" s="143"/>
      <c r="F1946" s="143"/>
      <c r="G1946" s="143"/>
    </row>
    <row r="1947" customFormat="false" ht="12.75" hidden="false" customHeight="false" outlineLevel="0" collapsed="false">
      <c r="E1947" s="143"/>
      <c r="F1947" s="143"/>
      <c r="G1947" s="143"/>
    </row>
    <row r="1948" customFormat="false" ht="12.75" hidden="false" customHeight="false" outlineLevel="0" collapsed="false">
      <c r="E1948" s="143"/>
      <c r="F1948" s="143"/>
      <c r="G1948" s="143"/>
    </row>
    <row r="1949" customFormat="false" ht="12.75" hidden="false" customHeight="false" outlineLevel="0" collapsed="false">
      <c r="E1949" s="143"/>
      <c r="F1949" s="143"/>
      <c r="G1949" s="143"/>
    </row>
    <row r="1950" customFormat="false" ht="12.75" hidden="false" customHeight="false" outlineLevel="0" collapsed="false">
      <c r="E1950" s="143"/>
      <c r="F1950" s="143"/>
      <c r="G1950" s="143"/>
    </row>
    <row r="1951" customFormat="false" ht="12.75" hidden="false" customHeight="false" outlineLevel="0" collapsed="false">
      <c r="E1951" s="143"/>
      <c r="F1951" s="143"/>
      <c r="G1951" s="143"/>
    </row>
    <row r="1952" customFormat="false" ht="12.75" hidden="false" customHeight="false" outlineLevel="0" collapsed="false">
      <c r="E1952" s="143"/>
      <c r="F1952" s="143"/>
      <c r="G1952" s="143"/>
    </row>
    <row r="1953" customFormat="false" ht="12.75" hidden="false" customHeight="false" outlineLevel="0" collapsed="false">
      <c r="E1953" s="143"/>
      <c r="F1953" s="143"/>
      <c r="G1953" s="143"/>
    </row>
    <row r="1954" customFormat="false" ht="12.75" hidden="false" customHeight="false" outlineLevel="0" collapsed="false">
      <c r="E1954" s="143"/>
      <c r="F1954" s="143"/>
      <c r="G1954" s="143"/>
    </row>
    <row r="1955" customFormat="false" ht="12.75" hidden="false" customHeight="false" outlineLevel="0" collapsed="false">
      <c r="E1955" s="143"/>
      <c r="F1955" s="143"/>
      <c r="G1955" s="143"/>
    </row>
    <row r="1956" customFormat="false" ht="12.75" hidden="false" customHeight="false" outlineLevel="0" collapsed="false">
      <c r="E1956" s="143"/>
      <c r="F1956" s="143"/>
      <c r="G1956" s="143"/>
    </row>
    <row r="1957" customFormat="false" ht="12.75" hidden="false" customHeight="false" outlineLevel="0" collapsed="false">
      <c r="E1957" s="143"/>
      <c r="F1957" s="143"/>
      <c r="G1957" s="143"/>
    </row>
    <row r="1958" customFormat="false" ht="12.75" hidden="false" customHeight="false" outlineLevel="0" collapsed="false">
      <c r="E1958" s="143"/>
      <c r="F1958" s="143"/>
      <c r="G1958" s="143"/>
    </row>
    <row r="1959" customFormat="false" ht="12.75" hidden="false" customHeight="false" outlineLevel="0" collapsed="false">
      <c r="E1959" s="143"/>
      <c r="F1959" s="143"/>
      <c r="G1959" s="143"/>
    </row>
    <row r="1960" customFormat="false" ht="12.75" hidden="false" customHeight="false" outlineLevel="0" collapsed="false">
      <c r="E1960" s="143"/>
      <c r="F1960" s="143"/>
      <c r="G1960" s="143"/>
    </row>
    <row r="1961" customFormat="false" ht="12.75" hidden="false" customHeight="false" outlineLevel="0" collapsed="false">
      <c r="E1961" s="143"/>
      <c r="F1961" s="143"/>
      <c r="G1961" s="143"/>
    </row>
    <row r="1962" customFormat="false" ht="12.75" hidden="false" customHeight="false" outlineLevel="0" collapsed="false">
      <c r="E1962" s="143"/>
      <c r="F1962" s="143"/>
      <c r="G1962" s="143"/>
    </row>
    <row r="1963" customFormat="false" ht="12.75" hidden="false" customHeight="false" outlineLevel="0" collapsed="false">
      <c r="E1963" s="143"/>
      <c r="F1963" s="143"/>
      <c r="G1963" s="143"/>
    </row>
    <row r="1964" customFormat="false" ht="12.75" hidden="false" customHeight="false" outlineLevel="0" collapsed="false">
      <c r="E1964" s="143"/>
      <c r="F1964" s="143"/>
      <c r="G1964" s="143"/>
    </row>
    <row r="1965" customFormat="false" ht="12.75" hidden="false" customHeight="false" outlineLevel="0" collapsed="false">
      <c r="E1965" s="143"/>
      <c r="F1965" s="143"/>
      <c r="G1965" s="143"/>
    </row>
    <row r="1966" customFormat="false" ht="12.75" hidden="false" customHeight="false" outlineLevel="0" collapsed="false">
      <c r="E1966" s="143"/>
      <c r="F1966" s="143"/>
      <c r="G1966" s="143"/>
    </row>
    <row r="1967" customFormat="false" ht="12.75" hidden="false" customHeight="false" outlineLevel="0" collapsed="false">
      <c r="E1967" s="143"/>
      <c r="F1967" s="143"/>
      <c r="G1967" s="143"/>
    </row>
    <row r="1968" customFormat="false" ht="12.75" hidden="false" customHeight="false" outlineLevel="0" collapsed="false">
      <c r="E1968" s="143"/>
      <c r="F1968" s="143"/>
      <c r="G1968" s="143"/>
    </row>
    <row r="1969" customFormat="false" ht="12.75" hidden="false" customHeight="false" outlineLevel="0" collapsed="false">
      <c r="E1969" s="143"/>
      <c r="F1969" s="143"/>
      <c r="G1969" s="143"/>
    </row>
    <row r="1970" customFormat="false" ht="12.75" hidden="false" customHeight="false" outlineLevel="0" collapsed="false">
      <c r="E1970" s="143"/>
      <c r="F1970" s="143"/>
      <c r="G1970" s="143"/>
    </row>
    <row r="1971" customFormat="false" ht="12.75" hidden="false" customHeight="false" outlineLevel="0" collapsed="false">
      <c r="E1971" s="143"/>
      <c r="F1971" s="143"/>
      <c r="G1971" s="143"/>
    </row>
    <row r="1972" customFormat="false" ht="12.75" hidden="false" customHeight="false" outlineLevel="0" collapsed="false">
      <c r="E1972" s="143"/>
      <c r="F1972" s="143"/>
      <c r="G1972" s="143"/>
    </row>
    <row r="1973" customFormat="false" ht="12.75" hidden="false" customHeight="false" outlineLevel="0" collapsed="false">
      <c r="E1973" s="143"/>
      <c r="F1973" s="143"/>
      <c r="G1973" s="143"/>
    </row>
    <row r="1974" customFormat="false" ht="12.75" hidden="false" customHeight="false" outlineLevel="0" collapsed="false">
      <c r="E1974" s="143"/>
      <c r="F1974" s="143"/>
      <c r="G1974" s="143"/>
    </row>
    <row r="1975" customFormat="false" ht="12.75" hidden="false" customHeight="false" outlineLevel="0" collapsed="false">
      <c r="E1975" s="143"/>
      <c r="F1975" s="143"/>
      <c r="G1975" s="143"/>
    </row>
    <row r="1976" customFormat="false" ht="12.75" hidden="false" customHeight="false" outlineLevel="0" collapsed="false">
      <c r="E1976" s="143"/>
      <c r="F1976" s="143"/>
      <c r="G1976" s="143"/>
    </row>
    <row r="1977" customFormat="false" ht="12.75" hidden="false" customHeight="false" outlineLevel="0" collapsed="false">
      <c r="E1977" s="143"/>
      <c r="F1977" s="143"/>
      <c r="G1977" s="143"/>
    </row>
    <row r="1978" customFormat="false" ht="12.75" hidden="false" customHeight="false" outlineLevel="0" collapsed="false">
      <c r="E1978" s="143"/>
      <c r="F1978" s="143"/>
      <c r="G1978" s="143"/>
    </row>
    <row r="1979" customFormat="false" ht="12.75" hidden="false" customHeight="false" outlineLevel="0" collapsed="false">
      <c r="E1979" s="143"/>
      <c r="F1979" s="143"/>
      <c r="G1979" s="143"/>
    </row>
    <row r="1980" customFormat="false" ht="12.75" hidden="false" customHeight="false" outlineLevel="0" collapsed="false">
      <c r="E1980" s="143"/>
      <c r="F1980" s="143"/>
      <c r="G1980" s="143"/>
    </row>
    <row r="1981" customFormat="false" ht="12.75" hidden="false" customHeight="false" outlineLevel="0" collapsed="false">
      <c r="E1981" s="143"/>
      <c r="F1981" s="143"/>
      <c r="G1981" s="143"/>
    </row>
    <row r="1982" customFormat="false" ht="12.75" hidden="false" customHeight="false" outlineLevel="0" collapsed="false">
      <c r="E1982" s="143"/>
      <c r="F1982" s="143"/>
      <c r="G1982" s="143"/>
    </row>
    <row r="1983" customFormat="false" ht="12.75" hidden="false" customHeight="false" outlineLevel="0" collapsed="false">
      <c r="E1983" s="143"/>
      <c r="F1983" s="143"/>
      <c r="G1983" s="143"/>
    </row>
    <row r="1984" customFormat="false" ht="12.75" hidden="false" customHeight="false" outlineLevel="0" collapsed="false">
      <c r="E1984" s="143"/>
      <c r="F1984" s="143"/>
      <c r="G1984" s="143"/>
    </row>
    <row r="1985" customFormat="false" ht="12.75" hidden="false" customHeight="false" outlineLevel="0" collapsed="false">
      <c r="E1985" s="143"/>
      <c r="F1985" s="143"/>
      <c r="G1985" s="143"/>
    </row>
    <row r="1986" customFormat="false" ht="12.75" hidden="false" customHeight="false" outlineLevel="0" collapsed="false">
      <c r="E1986" s="143"/>
      <c r="F1986" s="143"/>
      <c r="G1986" s="143"/>
    </row>
    <row r="1987" customFormat="false" ht="12.75" hidden="false" customHeight="false" outlineLevel="0" collapsed="false">
      <c r="E1987" s="143"/>
      <c r="F1987" s="143"/>
      <c r="G1987" s="143"/>
    </row>
    <row r="1988" customFormat="false" ht="12.75" hidden="false" customHeight="false" outlineLevel="0" collapsed="false">
      <c r="E1988" s="143"/>
      <c r="F1988" s="143"/>
      <c r="G1988" s="143"/>
    </row>
    <row r="1989" customFormat="false" ht="12.75" hidden="false" customHeight="false" outlineLevel="0" collapsed="false">
      <c r="E1989" s="143"/>
      <c r="F1989" s="143"/>
      <c r="G1989" s="143"/>
    </row>
    <row r="1990" customFormat="false" ht="12.75" hidden="false" customHeight="false" outlineLevel="0" collapsed="false">
      <c r="E1990" s="143"/>
      <c r="F1990" s="143"/>
      <c r="G1990" s="143"/>
    </row>
    <row r="1991" customFormat="false" ht="12.75" hidden="false" customHeight="false" outlineLevel="0" collapsed="false">
      <c r="E1991" s="143"/>
      <c r="F1991" s="143"/>
      <c r="G1991" s="143"/>
    </row>
    <row r="1992" customFormat="false" ht="12.75" hidden="false" customHeight="false" outlineLevel="0" collapsed="false">
      <c r="E1992" s="143"/>
      <c r="F1992" s="143"/>
      <c r="G1992" s="143"/>
    </row>
    <row r="1993" customFormat="false" ht="12.75" hidden="false" customHeight="false" outlineLevel="0" collapsed="false">
      <c r="E1993" s="143"/>
      <c r="F1993" s="143"/>
      <c r="G1993" s="143"/>
    </row>
    <row r="1994" customFormat="false" ht="12.75" hidden="false" customHeight="false" outlineLevel="0" collapsed="false">
      <c r="E1994" s="143"/>
      <c r="F1994" s="143"/>
      <c r="G1994" s="143"/>
    </row>
    <row r="1995" customFormat="false" ht="12.75" hidden="false" customHeight="false" outlineLevel="0" collapsed="false">
      <c r="E1995" s="143"/>
      <c r="F1995" s="143"/>
      <c r="G1995" s="143"/>
    </row>
    <row r="1996" customFormat="false" ht="12.75" hidden="false" customHeight="false" outlineLevel="0" collapsed="false">
      <c r="E1996" s="143"/>
      <c r="F1996" s="143"/>
      <c r="G1996" s="143"/>
    </row>
    <row r="1997" customFormat="false" ht="12.75" hidden="false" customHeight="false" outlineLevel="0" collapsed="false">
      <c r="E1997" s="143"/>
      <c r="F1997" s="143"/>
      <c r="G1997" s="143"/>
    </row>
    <row r="1998" customFormat="false" ht="12.75" hidden="false" customHeight="false" outlineLevel="0" collapsed="false">
      <c r="E1998" s="143"/>
      <c r="F1998" s="143"/>
      <c r="G1998" s="143"/>
    </row>
    <row r="1999" customFormat="false" ht="12.75" hidden="false" customHeight="false" outlineLevel="0" collapsed="false">
      <c r="E1999" s="143"/>
      <c r="F1999" s="143"/>
      <c r="G1999" s="143"/>
    </row>
    <row r="2000" customFormat="false" ht="12.75" hidden="false" customHeight="false" outlineLevel="0" collapsed="false">
      <c r="E2000" s="143"/>
      <c r="F2000" s="143"/>
      <c r="G2000" s="143"/>
    </row>
    <row r="2001" customFormat="false" ht="12.75" hidden="false" customHeight="false" outlineLevel="0" collapsed="false">
      <c r="E2001" s="143"/>
      <c r="F2001" s="143"/>
      <c r="G2001" s="143"/>
    </row>
    <row r="2002" customFormat="false" ht="12.75" hidden="false" customHeight="false" outlineLevel="0" collapsed="false">
      <c r="E2002" s="143"/>
      <c r="F2002" s="143"/>
      <c r="G2002" s="143"/>
    </row>
    <row r="2003" customFormat="false" ht="12.75" hidden="false" customHeight="false" outlineLevel="0" collapsed="false">
      <c r="E2003" s="143"/>
      <c r="F2003" s="143"/>
      <c r="G2003" s="143"/>
    </row>
    <row r="2004" customFormat="false" ht="12.75" hidden="false" customHeight="false" outlineLevel="0" collapsed="false">
      <c r="E2004" s="143"/>
      <c r="F2004" s="143"/>
      <c r="G2004" s="143"/>
    </row>
    <row r="2005" customFormat="false" ht="12.75" hidden="false" customHeight="false" outlineLevel="0" collapsed="false">
      <c r="E2005" s="143"/>
      <c r="F2005" s="143"/>
      <c r="G2005" s="143"/>
    </row>
    <row r="2006" customFormat="false" ht="12.75" hidden="false" customHeight="false" outlineLevel="0" collapsed="false">
      <c r="E2006" s="143"/>
      <c r="F2006" s="143"/>
      <c r="G2006" s="143"/>
    </row>
    <row r="2007" customFormat="false" ht="12.75" hidden="false" customHeight="false" outlineLevel="0" collapsed="false">
      <c r="E2007" s="143"/>
      <c r="F2007" s="143"/>
      <c r="G2007" s="143"/>
    </row>
    <row r="2008" customFormat="false" ht="12.75" hidden="false" customHeight="false" outlineLevel="0" collapsed="false">
      <c r="E2008" s="143"/>
      <c r="F2008" s="143"/>
      <c r="G2008" s="143"/>
    </row>
    <row r="2009" customFormat="false" ht="12.75" hidden="false" customHeight="false" outlineLevel="0" collapsed="false">
      <c r="E2009" s="143"/>
      <c r="F2009" s="143"/>
      <c r="G2009" s="143"/>
    </row>
    <row r="2010" customFormat="false" ht="12.75" hidden="false" customHeight="false" outlineLevel="0" collapsed="false">
      <c r="E2010" s="143"/>
      <c r="F2010" s="143"/>
      <c r="G2010" s="143"/>
    </row>
    <row r="2011" customFormat="false" ht="12.75" hidden="false" customHeight="false" outlineLevel="0" collapsed="false">
      <c r="E2011" s="143"/>
      <c r="F2011" s="143"/>
      <c r="G2011" s="143"/>
    </row>
    <row r="2012" customFormat="false" ht="12.75" hidden="false" customHeight="false" outlineLevel="0" collapsed="false">
      <c r="E2012" s="143"/>
      <c r="F2012" s="143"/>
      <c r="G2012" s="143"/>
    </row>
    <row r="2013" customFormat="false" ht="12.75" hidden="false" customHeight="false" outlineLevel="0" collapsed="false">
      <c r="E2013" s="143"/>
      <c r="F2013" s="143"/>
      <c r="G2013" s="143"/>
    </row>
    <row r="2014" customFormat="false" ht="12.75" hidden="false" customHeight="false" outlineLevel="0" collapsed="false">
      <c r="E2014" s="143"/>
      <c r="F2014" s="143"/>
      <c r="G2014" s="143"/>
    </row>
    <row r="2015" customFormat="false" ht="12.75" hidden="false" customHeight="false" outlineLevel="0" collapsed="false">
      <c r="E2015" s="143"/>
      <c r="F2015" s="143"/>
      <c r="G2015" s="143"/>
    </row>
    <row r="2016" customFormat="false" ht="12.75" hidden="false" customHeight="false" outlineLevel="0" collapsed="false">
      <c r="E2016" s="143"/>
      <c r="F2016" s="143"/>
      <c r="G2016" s="143"/>
    </row>
    <row r="2017" customFormat="false" ht="12.75" hidden="false" customHeight="false" outlineLevel="0" collapsed="false">
      <c r="E2017" s="143"/>
      <c r="F2017" s="143"/>
      <c r="G2017" s="143"/>
    </row>
    <row r="2018" customFormat="false" ht="12.75" hidden="false" customHeight="false" outlineLevel="0" collapsed="false">
      <c r="E2018" s="143"/>
      <c r="F2018" s="143"/>
      <c r="G2018" s="143"/>
    </row>
    <row r="2019" customFormat="false" ht="12.75" hidden="false" customHeight="false" outlineLevel="0" collapsed="false">
      <c r="E2019" s="143"/>
      <c r="F2019" s="143"/>
      <c r="G2019" s="143"/>
    </row>
    <row r="2020" customFormat="false" ht="12.75" hidden="false" customHeight="false" outlineLevel="0" collapsed="false">
      <c r="E2020" s="143"/>
      <c r="F2020" s="143"/>
      <c r="G2020" s="143"/>
    </row>
    <row r="2021" customFormat="false" ht="12.75" hidden="false" customHeight="false" outlineLevel="0" collapsed="false">
      <c r="E2021" s="143"/>
      <c r="F2021" s="143"/>
      <c r="G2021" s="143"/>
    </row>
    <row r="2022" customFormat="false" ht="12.75" hidden="false" customHeight="false" outlineLevel="0" collapsed="false">
      <c r="E2022" s="143"/>
      <c r="F2022" s="143"/>
      <c r="G2022" s="143"/>
    </row>
    <row r="2023" customFormat="false" ht="12.75" hidden="false" customHeight="false" outlineLevel="0" collapsed="false">
      <c r="E2023" s="143"/>
      <c r="F2023" s="143"/>
      <c r="G2023" s="143"/>
    </row>
    <row r="2024" customFormat="false" ht="12.75" hidden="false" customHeight="false" outlineLevel="0" collapsed="false">
      <c r="E2024" s="143"/>
      <c r="F2024" s="143"/>
      <c r="G2024" s="143"/>
    </row>
    <row r="2025" customFormat="false" ht="12.75" hidden="false" customHeight="false" outlineLevel="0" collapsed="false">
      <c r="E2025" s="143"/>
      <c r="F2025" s="143"/>
      <c r="G2025" s="143"/>
    </row>
    <row r="2026" customFormat="false" ht="12.75" hidden="false" customHeight="false" outlineLevel="0" collapsed="false">
      <c r="E2026" s="143"/>
      <c r="F2026" s="143"/>
      <c r="G2026" s="143"/>
    </row>
    <row r="2027" customFormat="false" ht="12.75" hidden="false" customHeight="false" outlineLevel="0" collapsed="false">
      <c r="E2027" s="143"/>
      <c r="F2027" s="143"/>
      <c r="G2027" s="143"/>
    </row>
    <row r="2028" customFormat="false" ht="12.75" hidden="false" customHeight="false" outlineLevel="0" collapsed="false">
      <c r="E2028" s="143"/>
      <c r="F2028" s="143"/>
      <c r="G2028" s="143"/>
    </row>
    <row r="2029" customFormat="false" ht="12.75" hidden="false" customHeight="false" outlineLevel="0" collapsed="false">
      <c r="E2029" s="143"/>
      <c r="F2029" s="143"/>
      <c r="G2029" s="143"/>
    </row>
    <row r="2030" customFormat="false" ht="12.75" hidden="false" customHeight="false" outlineLevel="0" collapsed="false">
      <c r="E2030" s="143"/>
      <c r="F2030" s="143"/>
      <c r="G2030" s="143"/>
    </row>
    <row r="2031" customFormat="false" ht="12.75" hidden="false" customHeight="false" outlineLevel="0" collapsed="false">
      <c r="E2031" s="143"/>
      <c r="F2031" s="143"/>
      <c r="G2031" s="143"/>
    </row>
    <row r="2032" customFormat="false" ht="12.75" hidden="false" customHeight="false" outlineLevel="0" collapsed="false">
      <c r="E2032" s="143"/>
      <c r="F2032" s="143"/>
      <c r="G2032" s="143"/>
    </row>
    <row r="2033" customFormat="false" ht="12.75" hidden="false" customHeight="false" outlineLevel="0" collapsed="false">
      <c r="E2033" s="143"/>
      <c r="F2033" s="143"/>
      <c r="G2033" s="143"/>
    </row>
    <row r="2034" customFormat="false" ht="12.75" hidden="false" customHeight="false" outlineLevel="0" collapsed="false">
      <c r="E2034" s="143"/>
      <c r="F2034" s="143"/>
      <c r="G2034" s="143"/>
    </row>
    <row r="2035" customFormat="false" ht="12.75" hidden="false" customHeight="false" outlineLevel="0" collapsed="false">
      <c r="E2035" s="143"/>
      <c r="F2035" s="143"/>
      <c r="G2035" s="143"/>
    </row>
    <row r="2036" customFormat="false" ht="12.75" hidden="false" customHeight="false" outlineLevel="0" collapsed="false">
      <c r="E2036" s="143"/>
      <c r="F2036" s="143"/>
      <c r="G2036" s="143"/>
    </row>
    <row r="2037" customFormat="false" ht="12.75" hidden="false" customHeight="false" outlineLevel="0" collapsed="false">
      <c r="E2037" s="143"/>
      <c r="F2037" s="143"/>
      <c r="G2037" s="143"/>
    </row>
    <row r="2038" customFormat="false" ht="12.75" hidden="false" customHeight="false" outlineLevel="0" collapsed="false">
      <c r="E2038" s="143"/>
      <c r="F2038" s="143"/>
      <c r="G2038" s="143"/>
    </row>
    <row r="2039" customFormat="false" ht="12.75" hidden="false" customHeight="false" outlineLevel="0" collapsed="false">
      <c r="E2039" s="143"/>
      <c r="F2039" s="143"/>
      <c r="G2039" s="143"/>
    </row>
    <row r="2040" customFormat="false" ht="12.75" hidden="false" customHeight="false" outlineLevel="0" collapsed="false">
      <c r="E2040" s="143"/>
      <c r="F2040" s="143"/>
      <c r="G2040" s="143"/>
    </row>
    <row r="2041" customFormat="false" ht="12.75" hidden="false" customHeight="false" outlineLevel="0" collapsed="false">
      <c r="E2041" s="143"/>
      <c r="F2041" s="143"/>
      <c r="G2041" s="143"/>
    </row>
    <row r="2042" customFormat="false" ht="12.75" hidden="false" customHeight="false" outlineLevel="0" collapsed="false">
      <c r="E2042" s="143"/>
      <c r="F2042" s="143"/>
      <c r="G2042" s="143"/>
    </row>
    <row r="2043" customFormat="false" ht="12.75" hidden="false" customHeight="false" outlineLevel="0" collapsed="false">
      <c r="E2043" s="143"/>
      <c r="F2043" s="143"/>
      <c r="G2043" s="143"/>
    </row>
    <row r="2044" customFormat="false" ht="12.75" hidden="false" customHeight="false" outlineLevel="0" collapsed="false">
      <c r="E2044" s="143"/>
      <c r="F2044" s="143"/>
      <c r="G2044" s="143"/>
    </row>
    <row r="2045" customFormat="false" ht="12.75" hidden="false" customHeight="false" outlineLevel="0" collapsed="false">
      <c r="E2045" s="143"/>
      <c r="F2045" s="143"/>
      <c r="G2045" s="143"/>
    </row>
    <row r="2046" customFormat="false" ht="12.75" hidden="false" customHeight="false" outlineLevel="0" collapsed="false">
      <c r="E2046" s="143"/>
      <c r="F2046" s="143"/>
      <c r="G2046" s="143"/>
    </row>
    <row r="2047" customFormat="false" ht="12.75" hidden="false" customHeight="false" outlineLevel="0" collapsed="false">
      <c r="E2047" s="143"/>
      <c r="F2047" s="143"/>
      <c r="G2047" s="143"/>
    </row>
    <row r="2048" customFormat="false" ht="12.75" hidden="false" customHeight="false" outlineLevel="0" collapsed="false">
      <c r="E2048" s="143"/>
      <c r="F2048" s="143"/>
      <c r="G2048" s="143"/>
    </row>
    <row r="2049" customFormat="false" ht="12.75" hidden="false" customHeight="false" outlineLevel="0" collapsed="false">
      <c r="E2049" s="143"/>
      <c r="F2049" s="143"/>
      <c r="G2049" s="143"/>
    </row>
    <row r="2050" customFormat="false" ht="12.75" hidden="false" customHeight="false" outlineLevel="0" collapsed="false">
      <c r="E2050" s="143"/>
      <c r="F2050" s="143"/>
      <c r="G2050" s="143"/>
    </row>
    <row r="2051" customFormat="false" ht="12.75" hidden="false" customHeight="false" outlineLevel="0" collapsed="false">
      <c r="E2051" s="143"/>
      <c r="F2051" s="143"/>
      <c r="G2051" s="143"/>
    </row>
    <row r="2052" customFormat="false" ht="12.75" hidden="false" customHeight="false" outlineLevel="0" collapsed="false">
      <c r="E2052" s="143"/>
      <c r="F2052" s="143"/>
      <c r="G2052" s="143"/>
    </row>
    <row r="2053" customFormat="false" ht="12.75" hidden="false" customHeight="false" outlineLevel="0" collapsed="false">
      <c r="E2053" s="143"/>
      <c r="F2053" s="143"/>
      <c r="G2053" s="143"/>
    </row>
    <row r="2054" customFormat="false" ht="12.75" hidden="false" customHeight="false" outlineLevel="0" collapsed="false">
      <c r="E2054" s="143"/>
      <c r="F2054" s="143"/>
      <c r="G2054" s="143"/>
    </row>
    <row r="2055" customFormat="false" ht="12.75" hidden="false" customHeight="false" outlineLevel="0" collapsed="false">
      <c r="E2055" s="143"/>
      <c r="F2055" s="143"/>
      <c r="G2055" s="143"/>
    </row>
    <row r="2056" customFormat="false" ht="12.75" hidden="false" customHeight="false" outlineLevel="0" collapsed="false">
      <c r="E2056" s="143"/>
      <c r="F2056" s="143"/>
      <c r="G2056" s="143"/>
    </row>
    <row r="2057" customFormat="false" ht="12.75" hidden="false" customHeight="false" outlineLevel="0" collapsed="false">
      <c r="E2057" s="143"/>
      <c r="F2057" s="143"/>
      <c r="G2057" s="143"/>
    </row>
    <row r="2058" customFormat="false" ht="12.75" hidden="false" customHeight="false" outlineLevel="0" collapsed="false">
      <c r="E2058" s="143"/>
      <c r="F2058" s="143"/>
      <c r="G2058" s="143"/>
    </row>
    <row r="2059" customFormat="false" ht="12.75" hidden="false" customHeight="false" outlineLevel="0" collapsed="false">
      <c r="E2059" s="143"/>
      <c r="F2059" s="143"/>
      <c r="G2059" s="143"/>
    </row>
    <row r="2060" customFormat="false" ht="12.75" hidden="false" customHeight="false" outlineLevel="0" collapsed="false">
      <c r="E2060" s="143"/>
      <c r="F2060" s="143"/>
      <c r="G2060" s="143"/>
    </row>
    <row r="2061" customFormat="false" ht="12.75" hidden="false" customHeight="false" outlineLevel="0" collapsed="false">
      <c r="E2061" s="143"/>
      <c r="F2061" s="143"/>
      <c r="G2061" s="143"/>
    </row>
    <row r="2062" customFormat="false" ht="12.75" hidden="false" customHeight="false" outlineLevel="0" collapsed="false">
      <c r="E2062" s="143"/>
      <c r="F2062" s="143"/>
      <c r="G2062" s="143"/>
    </row>
    <row r="2063" customFormat="false" ht="12.75" hidden="false" customHeight="false" outlineLevel="0" collapsed="false">
      <c r="E2063" s="143"/>
      <c r="F2063" s="143"/>
      <c r="G2063" s="143"/>
    </row>
    <row r="2064" customFormat="false" ht="12.75" hidden="false" customHeight="false" outlineLevel="0" collapsed="false">
      <c r="E2064" s="143"/>
      <c r="F2064" s="143"/>
      <c r="G2064" s="143"/>
    </row>
    <row r="2065" customFormat="false" ht="12.75" hidden="false" customHeight="false" outlineLevel="0" collapsed="false">
      <c r="E2065" s="143"/>
      <c r="F2065" s="143"/>
      <c r="G2065" s="143"/>
    </row>
    <row r="2066" customFormat="false" ht="12.75" hidden="false" customHeight="false" outlineLevel="0" collapsed="false">
      <c r="E2066" s="143"/>
      <c r="F2066" s="143"/>
      <c r="G2066" s="143"/>
    </row>
    <row r="2067" customFormat="false" ht="12.75" hidden="false" customHeight="false" outlineLevel="0" collapsed="false">
      <c r="E2067" s="143"/>
      <c r="F2067" s="143"/>
      <c r="G2067" s="143"/>
    </row>
    <row r="2068" customFormat="false" ht="12.75" hidden="false" customHeight="false" outlineLevel="0" collapsed="false">
      <c r="E2068" s="143"/>
      <c r="F2068" s="143"/>
      <c r="G2068" s="143"/>
    </row>
    <row r="2069" customFormat="false" ht="12.75" hidden="false" customHeight="false" outlineLevel="0" collapsed="false">
      <c r="E2069" s="143"/>
      <c r="F2069" s="143"/>
      <c r="G2069" s="143"/>
    </row>
    <row r="2070" customFormat="false" ht="12.75" hidden="false" customHeight="false" outlineLevel="0" collapsed="false">
      <c r="E2070" s="143"/>
      <c r="F2070" s="143"/>
      <c r="G2070" s="143"/>
    </row>
    <row r="2071" customFormat="false" ht="12.75" hidden="false" customHeight="false" outlineLevel="0" collapsed="false">
      <c r="E2071" s="143"/>
      <c r="F2071" s="143"/>
      <c r="G2071" s="143"/>
    </row>
    <row r="2072" customFormat="false" ht="12.75" hidden="false" customHeight="false" outlineLevel="0" collapsed="false">
      <c r="E2072" s="143"/>
      <c r="F2072" s="143"/>
      <c r="G2072" s="143"/>
    </row>
    <row r="2073" customFormat="false" ht="12.75" hidden="false" customHeight="false" outlineLevel="0" collapsed="false">
      <c r="E2073" s="143"/>
      <c r="F2073" s="143"/>
      <c r="G2073" s="143"/>
    </row>
    <row r="2074" customFormat="false" ht="12.75" hidden="false" customHeight="false" outlineLevel="0" collapsed="false">
      <c r="E2074" s="143"/>
      <c r="F2074" s="143"/>
      <c r="G2074" s="143"/>
    </row>
    <row r="2075" customFormat="false" ht="12.75" hidden="false" customHeight="false" outlineLevel="0" collapsed="false">
      <c r="E2075" s="143"/>
      <c r="F2075" s="143"/>
      <c r="G2075" s="143"/>
    </row>
    <row r="2076" customFormat="false" ht="12.75" hidden="false" customHeight="false" outlineLevel="0" collapsed="false">
      <c r="E2076" s="143"/>
      <c r="F2076" s="143"/>
      <c r="G2076" s="143"/>
    </row>
    <row r="2077" customFormat="false" ht="12.75" hidden="false" customHeight="false" outlineLevel="0" collapsed="false">
      <c r="E2077" s="143"/>
      <c r="F2077" s="143"/>
      <c r="G2077" s="143"/>
    </row>
    <row r="2078" customFormat="false" ht="12.75" hidden="false" customHeight="false" outlineLevel="0" collapsed="false">
      <c r="E2078" s="143"/>
      <c r="F2078" s="143"/>
      <c r="G2078" s="143"/>
    </row>
    <row r="2079" customFormat="false" ht="12.75" hidden="false" customHeight="false" outlineLevel="0" collapsed="false">
      <c r="E2079" s="143"/>
      <c r="F2079" s="143"/>
      <c r="G2079" s="143"/>
    </row>
    <row r="2080" customFormat="false" ht="12.75" hidden="false" customHeight="false" outlineLevel="0" collapsed="false">
      <c r="E2080" s="143"/>
      <c r="F2080" s="143"/>
      <c r="G2080" s="143"/>
    </row>
    <row r="2081" customFormat="false" ht="12.75" hidden="false" customHeight="false" outlineLevel="0" collapsed="false">
      <c r="E2081" s="143"/>
      <c r="F2081" s="143"/>
      <c r="G2081" s="143"/>
    </row>
    <row r="2082" customFormat="false" ht="12.75" hidden="false" customHeight="false" outlineLevel="0" collapsed="false">
      <c r="E2082" s="143"/>
      <c r="F2082" s="143"/>
      <c r="G2082" s="143"/>
    </row>
    <row r="2083" customFormat="false" ht="12.75" hidden="false" customHeight="false" outlineLevel="0" collapsed="false">
      <c r="E2083" s="143"/>
      <c r="F2083" s="143"/>
      <c r="G2083" s="143"/>
    </row>
    <row r="2084" customFormat="false" ht="12.75" hidden="false" customHeight="false" outlineLevel="0" collapsed="false">
      <c r="E2084" s="143"/>
      <c r="F2084" s="143"/>
      <c r="G2084" s="143"/>
    </row>
    <row r="2085" customFormat="false" ht="12.75" hidden="false" customHeight="false" outlineLevel="0" collapsed="false">
      <c r="E2085" s="143"/>
      <c r="F2085" s="143"/>
      <c r="G2085" s="143"/>
    </row>
    <row r="2086" customFormat="false" ht="12.75" hidden="false" customHeight="false" outlineLevel="0" collapsed="false">
      <c r="E2086" s="143"/>
      <c r="F2086" s="143"/>
      <c r="G2086" s="143"/>
    </row>
    <row r="2087" customFormat="false" ht="12.75" hidden="false" customHeight="false" outlineLevel="0" collapsed="false">
      <c r="E2087" s="143"/>
      <c r="F2087" s="143"/>
      <c r="G2087" s="143"/>
    </row>
    <row r="2088" customFormat="false" ht="12.75" hidden="false" customHeight="false" outlineLevel="0" collapsed="false">
      <c r="E2088" s="143"/>
      <c r="F2088" s="143"/>
      <c r="G2088" s="143"/>
    </row>
    <row r="2089" customFormat="false" ht="12.75" hidden="false" customHeight="false" outlineLevel="0" collapsed="false">
      <c r="E2089" s="143"/>
      <c r="F2089" s="143"/>
      <c r="G2089" s="143"/>
    </row>
    <row r="2090" customFormat="false" ht="12.75" hidden="false" customHeight="false" outlineLevel="0" collapsed="false">
      <c r="E2090" s="143"/>
      <c r="F2090" s="143"/>
      <c r="G2090" s="143"/>
    </row>
    <row r="2091" customFormat="false" ht="12.75" hidden="false" customHeight="false" outlineLevel="0" collapsed="false">
      <c r="E2091" s="143"/>
      <c r="F2091" s="143"/>
      <c r="G2091" s="143"/>
    </row>
    <row r="2092" customFormat="false" ht="12.75" hidden="false" customHeight="false" outlineLevel="0" collapsed="false">
      <c r="E2092" s="143"/>
      <c r="F2092" s="143"/>
      <c r="G2092" s="143"/>
    </row>
    <row r="2093" customFormat="false" ht="12.75" hidden="false" customHeight="false" outlineLevel="0" collapsed="false">
      <c r="E2093" s="143"/>
      <c r="F2093" s="143"/>
      <c r="G2093" s="143"/>
    </row>
    <row r="2094" customFormat="false" ht="12.75" hidden="false" customHeight="false" outlineLevel="0" collapsed="false">
      <c r="E2094" s="143"/>
      <c r="F2094" s="143"/>
      <c r="G2094" s="143"/>
    </row>
    <row r="2095" customFormat="false" ht="12.75" hidden="false" customHeight="false" outlineLevel="0" collapsed="false">
      <c r="E2095" s="143"/>
      <c r="F2095" s="143"/>
      <c r="G2095" s="143"/>
    </row>
    <row r="2096" customFormat="false" ht="12.75" hidden="false" customHeight="false" outlineLevel="0" collapsed="false">
      <c r="E2096" s="143"/>
      <c r="F2096" s="143"/>
      <c r="G2096" s="143"/>
    </row>
    <row r="2097" customFormat="false" ht="12.75" hidden="false" customHeight="false" outlineLevel="0" collapsed="false">
      <c r="E2097" s="143"/>
      <c r="F2097" s="143"/>
      <c r="G2097" s="143"/>
    </row>
    <row r="2098" customFormat="false" ht="12.75" hidden="false" customHeight="false" outlineLevel="0" collapsed="false">
      <c r="E2098" s="143"/>
      <c r="F2098" s="143"/>
      <c r="G2098" s="143"/>
    </row>
    <row r="2099" customFormat="false" ht="12.75" hidden="false" customHeight="false" outlineLevel="0" collapsed="false">
      <c r="E2099" s="143"/>
      <c r="F2099" s="143"/>
      <c r="G2099" s="143"/>
    </row>
    <row r="2100" customFormat="false" ht="12.75" hidden="false" customHeight="false" outlineLevel="0" collapsed="false">
      <c r="E2100" s="143"/>
      <c r="F2100" s="143"/>
      <c r="G2100" s="143"/>
    </row>
    <row r="2101" customFormat="false" ht="12.75" hidden="false" customHeight="false" outlineLevel="0" collapsed="false">
      <c r="E2101" s="143"/>
      <c r="F2101" s="143"/>
      <c r="G2101" s="143"/>
    </row>
    <row r="2102" customFormat="false" ht="12.75" hidden="false" customHeight="false" outlineLevel="0" collapsed="false">
      <c r="E2102" s="143"/>
      <c r="F2102" s="143"/>
      <c r="G2102" s="143"/>
    </row>
    <row r="2103" customFormat="false" ht="12.75" hidden="false" customHeight="false" outlineLevel="0" collapsed="false">
      <c r="E2103" s="143"/>
      <c r="F2103" s="143"/>
      <c r="G2103" s="143"/>
    </row>
    <row r="2104" customFormat="false" ht="12.75" hidden="false" customHeight="false" outlineLevel="0" collapsed="false">
      <c r="E2104" s="143"/>
      <c r="F2104" s="143"/>
      <c r="G2104" s="143"/>
    </row>
    <row r="2105" customFormat="false" ht="12.75" hidden="false" customHeight="false" outlineLevel="0" collapsed="false">
      <c r="E2105" s="143"/>
      <c r="F2105" s="143"/>
      <c r="G2105" s="143"/>
    </row>
    <row r="2106" customFormat="false" ht="12.75" hidden="false" customHeight="false" outlineLevel="0" collapsed="false">
      <c r="E2106" s="143"/>
      <c r="F2106" s="143"/>
      <c r="G2106" s="143"/>
    </row>
    <row r="2107" customFormat="false" ht="12.75" hidden="false" customHeight="false" outlineLevel="0" collapsed="false">
      <c r="E2107" s="143"/>
      <c r="F2107" s="143"/>
      <c r="G2107" s="143"/>
    </row>
    <row r="2108" customFormat="false" ht="12.75" hidden="false" customHeight="false" outlineLevel="0" collapsed="false">
      <c r="E2108" s="143"/>
      <c r="F2108" s="143"/>
      <c r="G2108" s="143"/>
    </row>
    <row r="2109" customFormat="false" ht="12.75" hidden="false" customHeight="false" outlineLevel="0" collapsed="false">
      <c r="E2109" s="143"/>
      <c r="F2109" s="143"/>
      <c r="G2109" s="143"/>
    </row>
    <row r="2110" customFormat="false" ht="12.75" hidden="false" customHeight="false" outlineLevel="0" collapsed="false">
      <c r="E2110" s="143"/>
      <c r="F2110" s="143"/>
      <c r="G2110" s="143"/>
    </row>
    <row r="2111" customFormat="false" ht="12.75" hidden="false" customHeight="false" outlineLevel="0" collapsed="false">
      <c r="E2111" s="143"/>
      <c r="F2111" s="143"/>
      <c r="G2111" s="143"/>
    </row>
    <row r="2112" customFormat="false" ht="12.75" hidden="false" customHeight="false" outlineLevel="0" collapsed="false">
      <c r="E2112" s="143"/>
      <c r="F2112" s="143"/>
      <c r="G2112" s="143"/>
    </row>
    <row r="2113" customFormat="false" ht="12.75" hidden="false" customHeight="false" outlineLevel="0" collapsed="false">
      <c r="E2113" s="143"/>
      <c r="F2113" s="143"/>
      <c r="G2113" s="143"/>
    </row>
    <row r="2114" customFormat="false" ht="12.75" hidden="false" customHeight="false" outlineLevel="0" collapsed="false">
      <c r="E2114" s="143"/>
      <c r="F2114" s="143"/>
      <c r="G2114" s="143"/>
    </row>
    <row r="2115" customFormat="false" ht="12.75" hidden="false" customHeight="false" outlineLevel="0" collapsed="false">
      <c r="E2115" s="143"/>
      <c r="F2115" s="143"/>
      <c r="G2115" s="143"/>
    </row>
    <row r="2116" customFormat="false" ht="12.75" hidden="false" customHeight="false" outlineLevel="0" collapsed="false">
      <c r="E2116" s="143"/>
      <c r="F2116" s="143"/>
      <c r="G2116" s="143"/>
    </row>
    <row r="2117" customFormat="false" ht="12.75" hidden="false" customHeight="false" outlineLevel="0" collapsed="false">
      <c r="E2117" s="143"/>
      <c r="F2117" s="143"/>
      <c r="G2117" s="143"/>
    </row>
    <row r="2118" customFormat="false" ht="12.75" hidden="false" customHeight="false" outlineLevel="0" collapsed="false">
      <c r="E2118" s="143"/>
      <c r="F2118" s="143"/>
      <c r="G2118" s="143"/>
    </row>
    <row r="2119" customFormat="false" ht="12.75" hidden="false" customHeight="false" outlineLevel="0" collapsed="false">
      <c r="E2119" s="143"/>
      <c r="F2119" s="143"/>
      <c r="G2119" s="143"/>
    </row>
    <row r="2120" customFormat="false" ht="12.75" hidden="false" customHeight="false" outlineLevel="0" collapsed="false">
      <c r="E2120" s="143"/>
      <c r="F2120" s="143"/>
      <c r="G2120" s="143"/>
    </row>
    <row r="2121" customFormat="false" ht="12.75" hidden="false" customHeight="false" outlineLevel="0" collapsed="false">
      <c r="E2121" s="143"/>
      <c r="F2121" s="143"/>
      <c r="G2121" s="143"/>
    </row>
    <row r="2122" customFormat="false" ht="12.75" hidden="false" customHeight="false" outlineLevel="0" collapsed="false">
      <c r="E2122" s="143"/>
      <c r="F2122" s="143"/>
      <c r="G2122" s="143"/>
    </row>
    <row r="2123" customFormat="false" ht="12.75" hidden="false" customHeight="false" outlineLevel="0" collapsed="false">
      <c r="E2123" s="143"/>
      <c r="F2123" s="143"/>
      <c r="G2123" s="143"/>
    </row>
    <row r="2124" customFormat="false" ht="12.75" hidden="false" customHeight="false" outlineLevel="0" collapsed="false">
      <c r="E2124" s="143"/>
      <c r="F2124" s="143"/>
      <c r="G2124" s="143"/>
    </row>
    <row r="2125" customFormat="false" ht="12.75" hidden="false" customHeight="false" outlineLevel="0" collapsed="false">
      <c r="E2125" s="143"/>
      <c r="F2125" s="143"/>
      <c r="G2125" s="143"/>
    </row>
    <row r="2126" customFormat="false" ht="12.75" hidden="false" customHeight="false" outlineLevel="0" collapsed="false">
      <c r="E2126" s="143"/>
      <c r="F2126" s="143"/>
      <c r="G2126" s="143"/>
    </row>
    <row r="2127" customFormat="false" ht="12.75" hidden="false" customHeight="false" outlineLevel="0" collapsed="false">
      <c r="E2127" s="143"/>
      <c r="F2127" s="143"/>
      <c r="G2127" s="143"/>
    </row>
    <row r="2128" customFormat="false" ht="12.75" hidden="false" customHeight="false" outlineLevel="0" collapsed="false">
      <c r="E2128" s="143"/>
      <c r="F2128" s="143"/>
      <c r="G2128" s="143"/>
    </row>
    <row r="2129" customFormat="false" ht="12.75" hidden="false" customHeight="false" outlineLevel="0" collapsed="false">
      <c r="E2129" s="143"/>
      <c r="F2129" s="143"/>
      <c r="G2129" s="143"/>
    </row>
    <row r="2130" customFormat="false" ht="12.75" hidden="false" customHeight="false" outlineLevel="0" collapsed="false">
      <c r="E2130" s="143"/>
      <c r="F2130" s="143"/>
      <c r="G2130" s="143"/>
    </row>
    <row r="2131" customFormat="false" ht="12.75" hidden="false" customHeight="false" outlineLevel="0" collapsed="false">
      <c r="E2131" s="143"/>
      <c r="F2131" s="143"/>
      <c r="G2131" s="143"/>
    </row>
    <row r="2132" customFormat="false" ht="12.75" hidden="false" customHeight="false" outlineLevel="0" collapsed="false">
      <c r="E2132" s="143"/>
      <c r="F2132" s="143"/>
      <c r="G2132" s="143"/>
    </row>
    <row r="2133" customFormat="false" ht="12.75" hidden="false" customHeight="false" outlineLevel="0" collapsed="false">
      <c r="E2133" s="143"/>
      <c r="F2133" s="143"/>
      <c r="G2133" s="143"/>
    </row>
    <row r="2134" customFormat="false" ht="12.75" hidden="false" customHeight="false" outlineLevel="0" collapsed="false">
      <c r="E2134" s="143"/>
      <c r="F2134" s="143"/>
      <c r="G2134" s="143"/>
    </row>
    <row r="2135" customFormat="false" ht="12.75" hidden="false" customHeight="false" outlineLevel="0" collapsed="false">
      <c r="E2135" s="143"/>
      <c r="F2135" s="143"/>
      <c r="G2135" s="143"/>
    </row>
    <row r="2136" customFormat="false" ht="12.75" hidden="false" customHeight="false" outlineLevel="0" collapsed="false">
      <c r="E2136" s="143"/>
      <c r="F2136" s="143"/>
      <c r="G2136" s="143"/>
    </row>
    <row r="2137" customFormat="false" ht="12.75" hidden="false" customHeight="false" outlineLevel="0" collapsed="false">
      <c r="E2137" s="143"/>
      <c r="F2137" s="143"/>
      <c r="G2137" s="143"/>
    </row>
    <row r="2138" customFormat="false" ht="12.75" hidden="false" customHeight="false" outlineLevel="0" collapsed="false">
      <c r="E2138" s="143"/>
      <c r="F2138" s="143"/>
      <c r="G2138" s="143"/>
    </row>
    <row r="2139" customFormat="false" ht="12.75" hidden="false" customHeight="false" outlineLevel="0" collapsed="false">
      <c r="E2139" s="143"/>
      <c r="F2139" s="143"/>
      <c r="G2139" s="143"/>
    </row>
    <row r="2140" customFormat="false" ht="12.75" hidden="false" customHeight="false" outlineLevel="0" collapsed="false">
      <c r="E2140" s="143"/>
      <c r="F2140" s="143"/>
      <c r="G2140" s="143"/>
    </row>
    <row r="2141" customFormat="false" ht="12.75" hidden="false" customHeight="false" outlineLevel="0" collapsed="false">
      <c r="E2141" s="143"/>
      <c r="F2141" s="143"/>
      <c r="G2141" s="143"/>
    </row>
    <row r="2142" customFormat="false" ht="12.75" hidden="false" customHeight="false" outlineLevel="0" collapsed="false">
      <c r="E2142" s="143"/>
      <c r="F2142" s="143"/>
      <c r="G2142" s="143"/>
    </row>
    <row r="2143" customFormat="false" ht="12.75" hidden="false" customHeight="false" outlineLevel="0" collapsed="false">
      <c r="E2143" s="143"/>
      <c r="F2143" s="143"/>
      <c r="G2143" s="143"/>
    </row>
    <row r="2144" customFormat="false" ht="12.75" hidden="false" customHeight="false" outlineLevel="0" collapsed="false">
      <c r="E2144" s="143"/>
      <c r="F2144" s="143"/>
      <c r="G2144" s="143"/>
    </row>
    <row r="2145" customFormat="false" ht="12.75" hidden="false" customHeight="false" outlineLevel="0" collapsed="false">
      <c r="E2145" s="143"/>
      <c r="F2145" s="143"/>
      <c r="G2145" s="143"/>
    </row>
    <row r="2146" customFormat="false" ht="12.75" hidden="false" customHeight="false" outlineLevel="0" collapsed="false">
      <c r="E2146" s="143"/>
      <c r="F2146" s="143"/>
      <c r="G2146" s="143"/>
    </row>
    <row r="2147" customFormat="false" ht="12.75" hidden="false" customHeight="false" outlineLevel="0" collapsed="false">
      <c r="E2147" s="143"/>
      <c r="F2147" s="143"/>
      <c r="G2147" s="143"/>
    </row>
    <row r="2148" customFormat="false" ht="12.75" hidden="false" customHeight="false" outlineLevel="0" collapsed="false">
      <c r="E2148" s="143"/>
      <c r="F2148" s="143"/>
      <c r="G2148" s="143"/>
    </row>
    <row r="2149" customFormat="false" ht="12.75" hidden="false" customHeight="false" outlineLevel="0" collapsed="false">
      <c r="E2149" s="143"/>
      <c r="F2149" s="143"/>
      <c r="G2149" s="143"/>
    </row>
    <row r="2150" customFormat="false" ht="12.75" hidden="false" customHeight="false" outlineLevel="0" collapsed="false">
      <c r="E2150" s="143"/>
      <c r="F2150" s="143"/>
      <c r="G2150" s="143"/>
    </row>
    <row r="2151" customFormat="false" ht="12.75" hidden="false" customHeight="false" outlineLevel="0" collapsed="false">
      <c r="E2151" s="143"/>
      <c r="F2151" s="143"/>
      <c r="G2151" s="143"/>
    </row>
    <row r="2152" customFormat="false" ht="12.75" hidden="false" customHeight="false" outlineLevel="0" collapsed="false">
      <c r="E2152" s="143"/>
      <c r="F2152" s="143"/>
      <c r="G2152" s="143"/>
    </row>
    <row r="2153" customFormat="false" ht="12.75" hidden="false" customHeight="false" outlineLevel="0" collapsed="false">
      <c r="E2153" s="143"/>
      <c r="F2153" s="143"/>
      <c r="G2153" s="143"/>
    </row>
    <row r="2154" customFormat="false" ht="12.75" hidden="false" customHeight="false" outlineLevel="0" collapsed="false">
      <c r="E2154" s="143"/>
      <c r="F2154" s="143"/>
      <c r="G2154" s="143"/>
    </row>
    <row r="2155" customFormat="false" ht="12.75" hidden="false" customHeight="false" outlineLevel="0" collapsed="false">
      <c r="E2155" s="143"/>
      <c r="F2155" s="143"/>
      <c r="G2155" s="143"/>
    </row>
    <row r="2156" customFormat="false" ht="12.75" hidden="false" customHeight="false" outlineLevel="0" collapsed="false">
      <c r="E2156" s="143"/>
      <c r="F2156" s="143"/>
      <c r="G2156" s="143"/>
    </row>
    <row r="2157" customFormat="false" ht="12.75" hidden="false" customHeight="false" outlineLevel="0" collapsed="false">
      <c r="E2157" s="143"/>
      <c r="F2157" s="143"/>
      <c r="G2157" s="143"/>
    </row>
    <row r="2158" customFormat="false" ht="12.75" hidden="false" customHeight="false" outlineLevel="0" collapsed="false">
      <c r="E2158" s="143"/>
      <c r="F2158" s="143"/>
      <c r="G2158" s="143"/>
    </row>
    <row r="2159" customFormat="false" ht="12.75" hidden="false" customHeight="false" outlineLevel="0" collapsed="false">
      <c r="E2159" s="143"/>
      <c r="F2159" s="143"/>
      <c r="G2159" s="143"/>
    </row>
    <row r="2160" customFormat="false" ht="12.75" hidden="false" customHeight="false" outlineLevel="0" collapsed="false">
      <c r="E2160" s="143"/>
      <c r="F2160" s="143"/>
      <c r="G2160" s="143"/>
    </row>
    <row r="2161" customFormat="false" ht="12.75" hidden="false" customHeight="false" outlineLevel="0" collapsed="false">
      <c r="E2161" s="143"/>
      <c r="F2161" s="143"/>
      <c r="G2161" s="143"/>
    </row>
    <row r="2162" customFormat="false" ht="12.75" hidden="false" customHeight="false" outlineLevel="0" collapsed="false">
      <c r="E2162" s="143"/>
      <c r="F2162" s="143"/>
      <c r="G2162" s="143"/>
    </row>
    <row r="2163" customFormat="false" ht="12.75" hidden="false" customHeight="false" outlineLevel="0" collapsed="false">
      <c r="E2163" s="143"/>
      <c r="F2163" s="143"/>
      <c r="G2163" s="143"/>
    </row>
    <row r="2164" customFormat="false" ht="12.75" hidden="false" customHeight="false" outlineLevel="0" collapsed="false">
      <c r="E2164" s="143"/>
      <c r="F2164" s="143"/>
      <c r="G2164" s="143"/>
    </row>
    <row r="2165" customFormat="false" ht="12.75" hidden="false" customHeight="false" outlineLevel="0" collapsed="false">
      <c r="E2165" s="143"/>
      <c r="F2165" s="143"/>
      <c r="G2165" s="143"/>
    </row>
    <row r="2166" customFormat="false" ht="12.75" hidden="false" customHeight="false" outlineLevel="0" collapsed="false">
      <c r="E2166" s="143"/>
      <c r="F2166" s="143"/>
      <c r="G2166" s="143"/>
    </row>
    <row r="2167" customFormat="false" ht="12.75" hidden="false" customHeight="false" outlineLevel="0" collapsed="false">
      <c r="E2167" s="143"/>
      <c r="F2167" s="143"/>
      <c r="G2167" s="143"/>
    </row>
    <row r="2168" customFormat="false" ht="12.75" hidden="false" customHeight="false" outlineLevel="0" collapsed="false">
      <c r="E2168" s="143"/>
      <c r="F2168" s="143"/>
      <c r="G2168" s="143"/>
    </row>
    <row r="2169" customFormat="false" ht="12.75" hidden="false" customHeight="false" outlineLevel="0" collapsed="false">
      <c r="E2169" s="143"/>
      <c r="F2169" s="143"/>
      <c r="G2169" s="143"/>
    </row>
    <row r="2170" customFormat="false" ht="12.75" hidden="false" customHeight="false" outlineLevel="0" collapsed="false">
      <c r="E2170" s="143"/>
      <c r="F2170" s="143"/>
      <c r="G2170" s="143"/>
    </row>
    <row r="2171" customFormat="false" ht="12.75" hidden="false" customHeight="false" outlineLevel="0" collapsed="false">
      <c r="E2171" s="143"/>
      <c r="F2171" s="143"/>
      <c r="G2171" s="143"/>
    </row>
    <row r="2172" customFormat="false" ht="12.75" hidden="false" customHeight="false" outlineLevel="0" collapsed="false">
      <c r="E2172" s="143"/>
      <c r="F2172" s="143"/>
      <c r="G2172" s="143"/>
    </row>
    <row r="2173" customFormat="false" ht="12.75" hidden="false" customHeight="false" outlineLevel="0" collapsed="false">
      <c r="E2173" s="143"/>
      <c r="F2173" s="143"/>
      <c r="G2173" s="143"/>
    </row>
    <row r="2174" customFormat="false" ht="12.75" hidden="false" customHeight="false" outlineLevel="0" collapsed="false">
      <c r="E2174" s="143"/>
      <c r="F2174" s="143"/>
      <c r="G2174" s="143"/>
    </row>
    <row r="2175" customFormat="false" ht="12.75" hidden="false" customHeight="false" outlineLevel="0" collapsed="false">
      <c r="E2175" s="143"/>
      <c r="F2175" s="143"/>
      <c r="G2175" s="143"/>
    </row>
    <row r="2176" customFormat="false" ht="12.75" hidden="false" customHeight="false" outlineLevel="0" collapsed="false">
      <c r="E2176" s="143"/>
      <c r="F2176" s="143"/>
      <c r="G2176" s="143"/>
    </row>
    <row r="2177" customFormat="false" ht="12.75" hidden="false" customHeight="false" outlineLevel="0" collapsed="false">
      <c r="E2177" s="143"/>
      <c r="F2177" s="143"/>
      <c r="G2177" s="143"/>
    </row>
    <row r="2178" customFormat="false" ht="12.75" hidden="false" customHeight="false" outlineLevel="0" collapsed="false">
      <c r="E2178" s="143"/>
      <c r="F2178" s="143"/>
      <c r="G2178" s="143"/>
    </row>
    <row r="2179" customFormat="false" ht="12.75" hidden="false" customHeight="false" outlineLevel="0" collapsed="false">
      <c r="E2179" s="143"/>
      <c r="F2179" s="143"/>
      <c r="G2179" s="143"/>
    </row>
    <row r="2180" customFormat="false" ht="12.75" hidden="false" customHeight="false" outlineLevel="0" collapsed="false">
      <c r="E2180" s="143"/>
      <c r="F2180" s="143"/>
      <c r="G2180" s="143"/>
    </row>
    <row r="2181" customFormat="false" ht="12.75" hidden="false" customHeight="false" outlineLevel="0" collapsed="false">
      <c r="E2181" s="143"/>
      <c r="F2181" s="143"/>
      <c r="G2181" s="143"/>
    </row>
    <row r="2182" customFormat="false" ht="12.75" hidden="false" customHeight="false" outlineLevel="0" collapsed="false">
      <c r="E2182" s="143"/>
      <c r="F2182" s="143"/>
      <c r="G2182" s="143"/>
    </row>
    <row r="2183" customFormat="false" ht="12.75" hidden="false" customHeight="false" outlineLevel="0" collapsed="false">
      <c r="E2183" s="143"/>
      <c r="F2183" s="143"/>
      <c r="G2183" s="143"/>
    </row>
    <row r="2184" customFormat="false" ht="12.75" hidden="false" customHeight="false" outlineLevel="0" collapsed="false">
      <c r="E2184" s="143"/>
      <c r="F2184" s="143"/>
      <c r="G2184" s="143"/>
    </row>
    <row r="2185" customFormat="false" ht="12.75" hidden="false" customHeight="false" outlineLevel="0" collapsed="false">
      <c r="E2185" s="143"/>
      <c r="F2185" s="143"/>
      <c r="G2185" s="143"/>
    </row>
    <row r="2186" customFormat="false" ht="12.75" hidden="false" customHeight="false" outlineLevel="0" collapsed="false">
      <c r="E2186" s="143"/>
      <c r="F2186" s="143"/>
      <c r="G2186" s="143"/>
    </row>
    <row r="2187" customFormat="false" ht="12.75" hidden="false" customHeight="false" outlineLevel="0" collapsed="false">
      <c r="E2187" s="143"/>
      <c r="F2187" s="143"/>
      <c r="G2187" s="143"/>
    </row>
    <row r="2188" customFormat="false" ht="12.75" hidden="false" customHeight="false" outlineLevel="0" collapsed="false">
      <c r="E2188" s="143"/>
      <c r="F2188" s="143"/>
      <c r="G2188" s="143"/>
    </row>
    <row r="2189" customFormat="false" ht="12.75" hidden="false" customHeight="false" outlineLevel="0" collapsed="false">
      <c r="E2189" s="143"/>
      <c r="F2189" s="143"/>
      <c r="G2189" s="143"/>
    </row>
    <row r="2190" customFormat="false" ht="12.75" hidden="false" customHeight="false" outlineLevel="0" collapsed="false">
      <c r="E2190" s="143"/>
      <c r="F2190" s="143"/>
      <c r="G2190" s="143"/>
    </row>
    <row r="2191" customFormat="false" ht="12.75" hidden="false" customHeight="false" outlineLevel="0" collapsed="false">
      <c r="E2191" s="143"/>
      <c r="F2191" s="143"/>
      <c r="G2191" s="143"/>
    </row>
    <row r="2192" customFormat="false" ht="12.75" hidden="false" customHeight="false" outlineLevel="0" collapsed="false">
      <c r="E2192" s="143"/>
      <c r="F2192" s="143"/>
      <c r="G2192" s="143"/>
    </row>
    <row r="2193" customFormat="false" ht="12.75" hidden="false" customHeight="false" outlineLevel="0" collapsed="false">
      <c r="E2193" s="143"/>
      <c r="F2193" s="143"/>
      <c r="G2193" s="143"/>
    </row>
    <row r="2194" customFormat="false" ht="12.75" hidden="false" customHeight="false" outlineLevel="0" collapsed="false">
      <c r="E2194" s="143"/>
      <c r="F2194" s="143"/>
      <c r="G2194" s="143"/>
    </row>
    <row r="2195" customFormat="false" ht="12.75" hidden="false" customHeight="false" outlineLevel="0" collapsed="false">
      <c r="E2195" s="143"/>
      <c r="F2195" s="143"/>
      <c r="G2195" s="143"/>
    </row>
    <row r="2196" customFormat="false" ht="12.75" hidden="false" customHeight="false" outlineLevel="0" collapsed="false">
      <c r="E2196" s="143"/>
      <c r="F2196" s="143"/>
      <c r="G2196" s="143"/>
    </row>
    <row r="2197" customFormat="false" ht="12.75" hidden="false" customHeight="false" outlineLevel="0" collapsed="false">
      <c r="E2197" s="143"/>
      <c r="F2197" s="143"/>
      <c r="G2197" s="143"/>
    </row>
    <row r="2198" customFormat="false" ht="12.75" hidden="false" customHeight="false" outlineLevel="0" collapsed="false">
      <c r="E2198" s="143"/>
      <c r="F2198" s="143"/>
      <c r="G2198" s="143"/>
    </row>
    <row r="2199" customFormat="false" ht="12.75" hidden="false" customHeight="false" outlineLevel="0" collapsed="false">
      <c r="E2199" s="143"/>
      <c r="F2199" s="143"/>
      <c r="G2199" s="143"/>
    </row>
    <row r="2200" customFormat="false" ht="12.75" hidden="false" customHeight="false" outlineLevel="0" collapsed="false">
      <c r="E2200" s="143"/>
      <c r="F2200" s="143"/>
      <c r="G2200" s="143"/>
    </row>
    <row r="2201" customFormat="false" ht="12.75" hidden="false" customHeight="false" outlineLevel="0" collapsed="false">
      <c r="E2201" s="143"/>
      <c r="F2201" s="143"/>
      <c r="G2201" s="143"/>
    </row>
    <row r="2202" customFormat="false" ht="12.75" hidden="false" customHeight="false" outlineLevel="0" collapsed="false">
      <c r="E2202" s="143"/>
      <c r="F2202" s="143"/>
      <c r="G2202" s="143"/>
    </row>
    <row r="2203" customFormat="false" ht="12.75" hidden="false" customHeight="false" outlineLevel="0" collapsed="false">
      <c r="E2203" s="143"/>
      <c r="F2203" s="143"/>
      <c r="G2203" s="143"/>
    </row>
    <row r="2204" customFormat="false" ht="12.75" hidden="false" customHeight="false" outlineLevel="0" collapsed="false">
      <c r="E2204" s="143"/>
      <c r="F2204" s="143"/>
      <c r="G2204" s="143"/>
    </row>
    <row r="2205" customFormat="false" ht="12.75" hidden="false" customHeight="false" outlineLevel="0" collapsed="false">
      <c r="E2205" s="143"/>
      <c r="F2205" s="143"/>
      <c r="G2205" s="143"/>
    </row>
    <row r="2206" customFormat="false" ht="12.75" hidden="false" customHeight="false" outlineLevel="0" collapsed="false">
      <c r="E2206" s="143"/>
      <c r="F2206" s="143"/>
      <c r="G2206" s="143"/>
    </row>
    <row r="2207" customFormat="false" ht="12.75" hidden="false" customHeight="false" outlineLevel="0" collapsed="false">
      <c r="E2207" s="143"/>
      <c r="F2207" s="143"/>
      <c r="G2207" s="143"/>
    </row>
    <row r="2208" customFormat="false" ht="12.75" hidden="false" customHeight="false" outlineLevel="0" collapsed="false">
      <c r="E2208" s="143"/>
      <c r="F2208" s="143"/>
      <c r="G2208" s="143"/>
    </row>
    <row r="2209" customFormat="false" ht="12.75" hidden="false" customHeight="false" outlineLevel="0" collapsed="false">
      <c r="E2209" s="143"/>
      <c r="F2209" s="143"/>
      <c r="G2209" s="143"/>
    </row>
    <row r="2210" customFormat="false" ht="12.75" hidden="false" customHeight="false" outlineLevel="0" collapsed="false">
      <c r="E2210" s="143"/>
      <c r="F2210" s="143"/>
      <c r="G2210" s="143"/>
    </row>
    <row r="2211" customFormat="false" ht="12.75" hidden="false" customHeight="false" outlineLevel="0" collapsed="false">
      <c r="E2211" s="143"/>
      <c r="F2211" s="143"/>
      <c r="G2211" s="143"/>
    </row>
    <row r="2212" customFormat="false" ht="12.75" hidden="false" customHeight="false" outlineLevel="0" collapsed="false">
      <c r="E2212" s="143"/>
      <c r="F2212" s="143"/>
      <c r="G2212" s="143"/>
    </row>
    <row r="2213" customFormat="false" ht="12.75" hidden="false" customHeight="false" outlineLevel="0" collapsed="false">
      <c r="E2213" s="143"/>
      <c r="F2213" s="143"/>
      <c r="G2213" s="143"/>
    </row>
    <row r="2214" customFormat="false" ht="12.75" hidden="false" customHeight="false" outlineLevel="0" collapsed="false">
      <c r="E2214" s="143"/>
      <c r="F2214" s="143"/>
      <c r="G2214" s="143"/>
    </row>
    <row r="2215" customFormat="false" ht="12.75" hidden="false" customHeight="false" outlineLevel="0" collapsed="false">
      <c r="E2215" s="143"/>
      <c r="F2215" s="143"/>
      <c r="G2215" s="143"/>
    </row>
    <row r="2216" customFormat="false" ht="12.75" hidden="false" customHeight="false" outlineLevel="0" collapsed="false">
      <c r="E2216" s="143"/>
      <c r="F2216" s="143"/>
      <c r="G2216" s="143"/>
    </row>
    <row r="2217" customFormat="false" ht="12.75" hidden="false" customHeight="false" outlineLevel="0" collapsed="false">
      <c r="E2217" s="143"/>
      <c r="F2217" s="143"/>
      <c r="G2217" s="143"/>
    </row>
    <row r="2218" customFormat="false" ht="12.75" hidden="false" customHeight="false" outlineLevel="0" collapsed="false">
      <c r="E2218" s="143"/>
      <c r="F2218" s="143"/>
      <c r="G2218" s="143"/>
    </row>
    <row r="2219" customFormat="false" ht="12.75" hidden="false" customHeight="false" outlineLevel="0" collapsed="false">
      <c r="E2219" s="143"/>
      <c r="F2219" s="143"/>
      <c r="G2219" s="143"/>
    </row>
    <row r="2220" customFormat="false" ht="12.75" hidden="false" customHeight="false" outlineLevel="0" collapsed="false">
      <c r="E2220" s="143"/>
      <c r="F2220" s="143"/>
      <c r="G2220" s="143"/>
    </row>
    <row r="2221" customFormat="false" ht="12.75" hidden="false" customHeight="false" outlineLevel="0" collapsed="false">
      <c r="E2221" s="143"/>
      <c r="F2221" s="143"/>
      <c r="G2221" s="143"/>
    </row>
    <row r="2222" customFormat="false" ht="12.75" hidden="false" customHeight="false" outlineLevel="0" collapsed="false">
      <c r="E2222" s="143"/>
      <c r="F2222" s="143"/>
      <c r="G2222" s="143"/>
    </row>
    <row r="2223" customFormat="false" ht="12.75" hidden="false" customHeight="false" outlineLevel="0" collapsed="false">
      <c r="E2223" s="143"/>
      <c r="F2223" s="143"/>
      <c r="G2223" s="143"/>
    </row>
    <row r="2224" customFormat="false" ht="12.75" hidden="false" customHeight="false" outlineLevel="0" collapsed="false">
      <c r="E2224" s="143"/>
      <c r="F2224" s="143"/>
      <c r="G2224" s="143"/>
    </row>
    <row r="2225" customFormat="false" ht="12.75" hidden="false" customHeight="false" outlineLevel="0" collapsed="false">
      <c r="E2225" s="143"/>
      <c r="F2225" s="143"/>
      <c r="G2225" s="143"/>
    </row>
    <row r="2226" customFormat="false" ht="12.75" hidden="false" customHeight="false" outlineLevel="0" collapsed="false">
      <c r="E2226" s="143"/>
      <c r="F2226" s="143"/>
      <c r="G2226" s="143"/>
    </row>
    <row r="2227" customFormat="false" ht="12.75" hidden="false" customHeight="false" outlineLevel="0" collapsed="false">
      <c r="E2227" s="143"/>
      <c r="F2227" s="143"/>
      <c r="G2227" s="143"/>
    </row>
    <row r="2228" customFormat="false" ht="12.75" hidden="false" customHeight="false" outlineLevel="0" collapsed="false">
      <c r="E2228" s="143"/>
      <c r="F2228" s="143"/>
      <c r="G2228" s="143"/>
    </row>
    <row r="2229" customFormat="false" ht="12.75" hidden="false" customHeight="false" outlineLevel="0" collapsed="false">
      <c r="E2229" s="143"/>
      <c r="F2229" s="143"/>
      <c r="G2229" s="143"/>
    </row>
    <row r="2230" customFormat="false" ht="12.75" hidden="false" customHeight="false" outlineLevel="0" collapsed="false">
      <c r="E2230" s="143"/>
      <c r="F2230" s="143"/>
      <c r="G2230" s="143"/>
    </row>
    <row r="2231" customFormat="false" ht="12.75" hidden="false" customHeight="false" outlineLevel="0" collapsed="false">
      <c r="E2231" s="143"/>
      <c r="F2231" s="143"/>
      <c r="G2231" s="143"/>
    </row>
    <row r="2232" customFormat="false" ht="12.75" hidden="false" customHeight="false" outlineLevel="0" collapsed="false">
      <c r="E2232" s="143"/>
      <c r="F2232" s="143"/>
      <c r="G2232" s="143"/>
    </row>
    <row r="2233" customFormat="false" ht="12.75" hidden="false" customHeight="false" outlineLevel="0" collapsed="false">
      <c r="E2233" s="143"/>
      <c r="F2233" s="143"/>
      <c r="G2233" s="143"/>
    </row>
    <row r="2234" customFormat="false" ht="12.75" hidden="false" customHeight="false" outlineLevel="0" collapsed="false">
      <c r="E2234" s="143"/>
      <c r="F2234" s="143"/>
      <c r="G2234" s="143"/>
    </row>
    <row r="2235" customFormat="false" ht="12.75" hidden="false" customHeight="false" outlineLevel="0" collapsed="false">
      <c r="E2235" s="143"/>
      <c r="F2235" s="143"/>
      <c r="G2235" s="143"/>
    </row>
    <row r="2236" customFormat="false" ht="12.75" hidden="false" customHeight="false" outlineLevel="0" collapsed="false">
      <c r="E2236" s="143"/>
      <c r="F2236" s="143"/>
      <c r="G2236" s="143"/>
    </row>
    <row r="2237" customFormat="false" ht="12.75" hidden="false" customHeight="false" outlineLevel="0" collapsed="false">
      <c r="E2237" s="143"/>
      <c r="F2237" s="143"/>
      <c r="G2237" s="143"/>
    </row>
    <row r="2238" customFormat="false" ht="12.75" hidden="false" customHeight="false" outlineLevel="0" collapsed="false">
      <c r="E2238" s="143"/>
      <c r="F2238" s="143"/>
      <c r="G2238" s="143"/>
    </row>
    <row r="2239" customFormat="false" ht="12.75" hidden="false" customHeight="false" outlineLevel="0" collapsed="false">
      <c r="E2239" s="143"/>
      <c r="F2239" s="143"/>
      <c r="G2239" s="143"/>
    </row>
    <row r="2240" customFormat="false" ht="12.75" hidden="false" customHeight="false" outlineLevel="0" collapsed="false">
      <c r="E2240" s="143"/>
      <c r="F2240" s="143"/>
      <c r="G2240" s="143"/>
    </row>
    <row r="2241" customFormat="false" ht="12.75" hidden="false" customHeight="false" outlineLevel="0" collapsed="false">
      <c r="E2241" s="143"/>
      <c r="F2241" s="143"/>
      <c r="G2241" s="143"/>
    </row>
    <row r="2242" customFormat="false" ht="12.75" hidden="false" customHeight="false" outlineLevel="0" collapsed="false">
      <c r="E2242" s="143"/>
      <c r="F2242" s="143"/>
      <c r="G2242" s="143"/>
    </row>
    <row r="2243" customFormat="false" ht="12.75" hidden="false" customHeight="false" outlineLevel="0" collapsed="false">
      <c r="E2243" s="143"/>
      <c r="F2243" s="143"/>
      <c r="G2243" s="143"/>
    </row>
    <row r="2244" customFormat="false" ht="12.75" hidden="false" customHeight="false" outlineLevel="0" collapsed="false">
      <c r="E2244" s="143"/>
      <c r="F2244" s="143"/>
      <c r="G2244" s="143"/>
    </row>
    <row r="2245" customFormat="false" ht="12.75" hidden="false" customHeight="false" outlineLevel="0" collapsed="false">
      <c r="E2245" s="143"/>
      <c r="F2245" s="143"/>
      <c r="G2245" s="143"/>
    </row>
    <row r="2246" customFormat="false" ht="12.75" hidden="false" customHeight="false" outlineLevel="0" collapsed="false">
      <c r="E2246" s="143"/>
      <c r="F2246" s="143"/>
      <c r="G2246" s="143"/>
    </row>
    <row r="2247" customFormat="false" ht="12.75" hidden="false" customHeight="false" outlineLevel="0" collapsed="false">
      <c r="E2247" s="143"/>
      <c r="F2247" s="143"/>
      <c r="G2247" s="143"/>
    </row>
    <row r="2248" customFormat="false" ht="12.75" hidden="false" customHeight="false" outlineLevel="0" collapsed="false">
      <c r="E2248" s="143"/>
      <c r="F2248" s="143"/>
      <c r="G2248" s="143"/>
    </row>
    <row r="2249" customFormat="false" ht="12.75" hidden="false" customHeight="false" outlineLevel="0" collapsed="false">
      <c r="E2249" s="143"/>
      <c r="F2249" s="143"/>
      <c r="G2249" s="143"/>
    </row>
    <row r="2250" customFormat="false" ht="12.75" hidden="false" customHeight="false" outlineLevel="0" collapsed="false">
      <c r="E2250" s="143"/>
      <c r="F2250" s="143"/>
      <c r="G2250" s="143"/>
    </row>
    <row r="2251" customFormat="false" ht="12.75" hidden="false" customHeight="false" outlineLevel="0" collapsed="false">
      <c r="E2251" s="143"/>
      <c r="F2251" s="143"/>
      <c r="G2251" s="143"/>
    </row>
    <row r="2252" customFormat="false" ht="12.75" hidden="false" customHeight="false" outlineLevel="0" collapsed="false">
      <c r="E2252" s="143"/>
      <c r="F2252" s="143"/>
      <c r="G2252" s="143"/>
    </row>
    <row r="2253" customFormat="false" ht="12.75" hidden="false" customHeight="false" outlineLevel="0" collapsed="false">
      <c r="E2253" s="143"/>
      <c r="F2253" s="143"/>
      <c r="G2253" s="143"/>
    </row>
    <row r="2254" customFormat="false" ht="12.75" hidden="false" customHeight="false" outlineLevel="0" collapsed="false">
      <c r="E2254" s="143"/>
      <c r="F2254" s="143"/>
      <c r="G2254" s="143"/>
    </row>
    <row r="2255" customFormat="false" ht="12.75" hidden="false" customHeight="false" outlineLevel="0" collapsed="false">
      <c r="E2255" s="143"/>
      <c r="F2255" s="143"/>
      <c r="G2255" s="143"/>
    </row>
    <row r="2256" customFormat="false" ht="12.75" hidden="false" customHeight="false" outlineLevel="0" collapsed="false">
      <c r="E2256" s="143"/>
      <c r="F2256" s="143"/>
      <c r="G2256" s="143"/>
    </row>
    <row r="2257" customFormat="false" ht="12.75" hidden="false" customHeight="false" outlineLevel="0" collapsed="false">
      <c r="E2257" s="143"/>
      <c r="F2257" s="143"/>
      <c r="G2257" s="143"/>
    </row>
    <row r="2258" customFormat="false" ht="12.75" hidden="false" customHeight="false" outlineLevel="0" collapsed="false">
      <c r="E2258" s="143"/>
      <c r="F2258" s="143"/>
      <c r="G2258" s="143"/>
    </row>
    <row r="2259" customFormat="false" ht="12.75" hidden="false" customHeight="false" outlineLevel="0" collapsed="false">
      <c r="E2259" s="143"/>
      <c r="F2259" s="143"/>
      <c r="G2259" s="143"/>
    </row>
    <row r="2260" customFormat="false" ht="12.75" hidden="false" customHeight="false" outlineLevel="0" collapsed="false">
      <c r="E2260" s="143"/>
      <c r="F2260" s="143"/>
      <c r="G2260" s="143"/>
    </row>
    <row r="2261" customFormat="false" ht="12.75" hidden="false" customHeight="false" outlineLevel="0" collapsed="false">
      <c r="E2261" s="143"/>
      <c r="F2261" s="143"/>
      <c r="G2261" s="143"/>
    </row>
    <row r="2262" customFormat="false" ht="12.75" hidden="false" customHeight="false" outlineLevel="0" collapsed="false">
      <c r="E2262" s="143"/>
      <c r="F2262" s="143"/>
      <c r="G2262" s="143"/>
    </row>
    <row r="2263" customFormat="false" ht="12.75" hidden="false" customHeight="false" outlineLevel="0" collapsed="false">
      <c r="E2263" s="143"/>
      <c r="F2263" s="143"/>
      <c r="G2263" s="143"/>
    </row>
    <row r="2264" customFormat="false" ht="12.75" hidden="false" customHeight="false" outlineLevel="0" collapsed="false">
      <c r="E2264" s="143"/>
      <c r="F2264" s="143"/>
      <c r="G2264" s="143"/>
    </row>
    <row r="2265" customFormat="false" ht="12.75" hidden="false" customHeight="false" outlineLevel="0" collapsed="false">
      <c r="E2265" s="143"/>
      <c r="F2265" s="143"/>
      <c r="G2265" s="143"/>
    </row>
    <row r="2266" customFormat="false" ht="12.75" hidden="false" customHeight="false" outlineLevel="0" collapsed="false">
      <c r="E2266" s="143"/>
      <c r="F2266" s="143"/>
      <c r="G2266" s="143"/>
    </row>
    <row r="2267" customFormat="false" ht="12.75" hidden="false" customHeight="false" outlineLevel="0" collapsed="false">
      <c r="E2267" s="143"/>
      <c r="F2267" s="143"/>
      <c r="G2267" s="143"/>
    </row>
    <row r="2268" customFormat="false" ht="12.75" hidden="false" customHeight="false" outlineLevel="0" collapsed="false">
      <c r="E2268" s="143"/>
      <c r="F2268" s="143"/>
      <c r="G2268" s="143"/>
    </row>
    <row r="2269" customFormat="false" ht="12.75" hidden="false" customHeight="false" outlineLevel="0" collapsed="false">
      <c r="E2269" s="143"/>
      <c r="F2269" s="143"/>
      <c r="G2269" s="143"/>
    </row>
    <row r="2270" customFormat="false" ht="12.75" hidden="false" customHeight="false" outlineLevel="0" collapsed="false">
      <c r="E2270" s="143"/>
      <c r="F2270" s="143"/>
      <c r="G2270" s="143"/>
    </row>
    <row r="2271" customFormat="false" ht="12.75" hidden="false" customHeight="false" outlineLevel="0" collapsed="false">
      <c r="E2271" s="143"/>
      <c r="F2271" s="143"/>
      <c r="G2271" s="143"/>
    </row>
    <row r="2272" customFormat="false" ht="12.75" hidden="false" customHeight="false" outlineLevel="0" collapsed="false">
      <c r="E2272" s="143"/>
      <c r="F2272" s="143"/>
      <c r="G2272" s="143"/>
    </row>
    <row r="2273" customFormat="false" ht="12.75" hidden="false" customHeight="false" outlineLevel="0" collapsed="false">
      <c r="E2273" s="143"/>
      <c r="F2273" s="143"/>
      <c r="G2273" s="143"/>
    </row>
    <row r="2274" customFormat="false" ht="12.75" hidden="false" customHeight="false" outlineLevel="0" collapsed="false">
      <c r="E2274" s="143"/>
      <c r="F2274" s="143"/>
      <c r="G2274" s="143"/>
    </row>
    <row r="2275" customFormat="false" ht="12.75" hidden="false" customHeight="false" outlineLevel="0" collapsed="false">
      <c r="E2275" s="143"/>
      <c r="F2275" s="143"/>
      <c r="G2275" s="143"/>
    </row>
    <row r="2276" customFormat="false" ht="12.75" hidden="false" customHeight="false" outlineLevel="0" collapsed="false">
      <c r="E2276" s="143"/>
      <c r="F2276" s="143"/>
      <c r="G2276" s="143"/>
    </row>
    <row r="2277" customFormat="false" ht="12.75" hidden="false" customHeight="false" outlineLevel="0" collapsed="false">
      <c r="E2277" s="143"/>
      <c r="F2277" s="143"/>
      <c r="G2277" s="143"/>
    </row>
    <row r="2278" customFormat="false" ht="12.75" hidden="false" customHeight="false" outlineLevel="0" collapsed="false">
      <c r="E2278" s="143"/>
      <c r="F2278" s="143"/>
      <c r="G2278" s="143"/>
    </row>
    <row r="2279" customFormat="false" ht="12.75" hidden="false" customHeight="false" outlineLevel="0" collapsed="false">
      <c r="E2279" s="143"/>
      <c r="F2279" s="143"/>
      <c r="G2279" s="143"/>
    </row>
    <row r="2280" customFormat="false" ht="12.75" hidden="false" customHeight="false" outlineLevel="0" collapsed="false">
      <c r="E2280" s="143"/>
      <c r="F2280" s="143"/>
      <c r="G2280" s="143"/>
    </row>
    <row r="2281" customFormat="false" ht="12.75" hidden="false" customHeight="false" outlineLevel="0" collapsed="false">
      <c r="E2281" s="143"/>
      <c r="F2281" s="143"/>
      <c r="G2281" s="143"/>
    </row>
    <row r="2282" customFormat="false" ht="12.75" hidden="false" customHeight="false" outlineLevel="0" collapsed="false">
      <c r="E2282" s="143"/>
      <c r="F2282" s="143"/>
      <c r="G2282" s="143"/>
    </row>
    <row r="2283" customFormat="false" ht="12.75" hidden="false" customHeight="false" outlineLevel="0" collapsed="false">
      <c r="E2283" s="143"/>
      <c r="F2283" s="143"/>
      <c r="G2283" s="143"/>
    </row>
    <row r="2284" customFormat="false" ht="12.75" hidden="false" customHeight="false" outlineLevel="0" collapsed="false">
      <c r="E2284" s="143"/>
      <c r="F2284" s="143"/>
      <c r="G2284" s="143"/>
    </row>
    <row r="2285" customFormat="false" ht="12.75" hidden="false" customHeight="false" outlineLevel="0" collapsed="false">
      <c r="E2285" s="143"/>
      <c r="F2285" s="143"/>
      <c r="G2285" s="143"/>
    </row>
    <row r="2286" customFormat="false" ht="12.75" hidden="false" customHeight="false" outlineLevel="0" collapsed="false">
      <c r="E2286" s="143"/>
      <c r="F2286" s="143"/>
      <c r="G2286" s="143"/>
    </row>
    <row r="2287" customFormat="false" ht="12.75" hidden="false" customHeight="false" outlineLevel="0" collapsed="false">
      <c r="E2287" s="143"/>
      <c r="F2287" s="143"/>
      <c r="G2287" s="143"/>
    </row>
    <row r="2288" customFormat="false" ht="12.75" hidden="false" customHeight="false" outlineLevel="0" collapsed="false">
      <c r="E2288" s="143"/>
      <c r="F2288" s="143"/>
      <c r="G2288" s="143"/>
    </row>
    <row r="2289" customFormat="false" ht="12.75" hidden="false" customHeight="false" outlineLevel="0" collapsed="false">
      <c r="E2289" s="143"/>
      <c r="F2289" s="143"/>
      <c r="G2289" s="143"/>
    </row>
    <row r="2290" customFormat="false" ht="12.75" hidden="false" customHeight="false" outlineLevel="0" collapsed="false">
      <c r="E2290" s="143"/>
      <c r="F2290" s="143"/>
      <c r="G2290" s="143"/>
    </row>
    <row r="2291" customFormat="false" ht="12.75" hidden="false" customHeight="false" outlineLevel="0" collapsed="false">
      <c r="E2291" s="143"/>
      <c r="F2291" s="143"/>
      <c r="G2291" s="143"/>
    </row>
    <row r="2292" customFormat="false" ht="12.75" hidden="false" customHeight="false" outlineLevel="0" collapsed="false">
      <c r="E2292" s="143"/>
      <c r="F2292" s="143"/>
      <c r="G2292" s="143"/>
    </row>
    <row r="2293" customFormat="false" ht="12.75" hidden="false" customHeight="false" outlineLevel="0" collapsed="false">
      <c r="E2293" s="143"/>
      <c r="F2293" s="143"/>
      <c r="G2293" s="143"/>
    </row>
    <row r="2294" customFormat="false" ht="12.75" hidden="false" customHeight="false" outlineLevel="0" collapsed="false">
      <c r="E2294" s="143"/>
      <c r="F2294" s="143"/>
      <c r="G2294" s="143"/>
    </row>
    <row r="2295" customFormat="false" ht="12.75" hidden="false" customHeight="false" outlineLevel="0" collapsed="false">
      <c r="E2295" s="143"/>
      <c r="F2295" s="143"/>
      <c r="G2295" s="143"/>
    </row>
    <row r="2296" customFormat="false" ht="12.75" hidden="false" customHeight="false" outlineLevel="0" collapsed="false">
      <c r="E2296" s="143"/>
      <c r="F2296" s="143"/>
      <c r="G2296" s="143"/>
    </row>
    <row r="2297" customFormat="false" ht="12.75" hidden="false" customHeight="false" outlineLevel="0" collapsed="false">
      <c r="E2297" s="143"/>
      <c r="F2297" s="143"/>
      <c r="G2297" s="143"/>
    </row>
    <row r="2298" customFormat="false" ht="12.75" hidden="false" customHeight="false" outlineLevel="0" collapsed="false">
      <c r="E2298" s="143"/>
      <c r="F2298" s="143"/>
      <c r="G2298" s="143"/>
    </row>
    <row r="2299" customFormat="false" ht="12.75" hidden="false" customHeight="false" outlineLevel="0" collapsed="false">
      <c r="E2299" s="143"/>
      <c r="F2299" s="143"/>
      <c r="G2299" s="143"/>
    </row>
    <row r="2300" customFormat="false" ht="12.75" hidden="false" customHeight="false" outlineLevel="0" collapsed="false">
      <c r="E2300" s="143"/>
      <c r="F2300" s="143"/>
      <c r="G2300" s="143"/>
    </row>
    <row r="2301" customFormat="false" ht="12.75" hidden="false" customHeight="false" outlineLevel="0" collapsed="false">
      <c r="E2301" s="143"/>
      <c r="F2301" s="143"/>
      <c r="G2301" s="143"/>
    </row>
    <row r="2302" customFormat="false" ht="12.75" hidden="false" customHeight="false" outlineLevel="0" collapsed="false">
      <c r="E2302" s="143"/>
      <c r="F2302" s="143"/>
      <c r="G2302" s="143"/>
    </row>
    <row r="2303" customFormat="false" ht="12.75" hidden="false" customHeight="false" outlineLevel="0" collapsed="false">
      <c r="E2303" s="143"/>
      <c r="F2303" s="143"/>
      <c r="G2303" s="143"/>
    </row>
    <row r="2304" customFormat="false" ht="12.75" hidden="false" customHeight="false" outlineLevel="0" collapsed="false">
      <c r="E2304" s="143"/>
      <c r="F2304" s="143"/>
      <c r="G2304" s="143"/>
    </row>
    <row r="2305" customFormat="false" ht="12.75" hidden="false" customHeight="false" outlineLevel="0" collapsed="false">
      <c r="E2305" s="143"/>
      <c r="F2305" s="143"/>
      <c r="G2305" s="143"/>
    </row>
    <row r="2306" customFormat="false" ht="12.75" hidden="false" customHeight="false" outlineLevel="0" collapsed="false">
      <c r="E2306" s="143"/>
      <c r="F2306" s="143"/>
      <c r="G2306" s="143"/>
    </row>
    <row r="2307" customFormat="false" ht="12.75" hidden="false" customHeight="false" outlineLevel="0" collapsed="false">
      <c r="E2307" s="143"/>
      <c r="F2307" s="143"/>
      <c r="G2307" s="143"/>
    </row>
    <row r="2308" customFormat="false" ht="12.75" hidden="false" customHeight="false" outlineLevel="0" collapsed="false">
      <c r="E2308" s="143"/>
      <c r="F2308" s="143"/>
      <c r="G2308" s="143"/>
    </row>
    <row r="2309" customFormat="false" ht="12.75" hidden="false" customHeight="false" outlineLevel="0" collapsed="false">
      <c r="E2309" s="143"/>
      <c r="F2309" s="143"/>
      <c r="G2309" s="143"/>
    </row>
    <row r="2310" customFormat="false" ht="12.75" hidden="false" customHeight="false" outlineLevel="0" collapsed="false">
      <c r="E2310" s="143"/>
      <c r="F2310" s="143"/>
      <c r="G2310" s="143"/>
    </row>
    <row r="2311" customFormat="false" ht="12.75" hidden="false" customHeight="false" outlineLevel="0" collapsed="false">
      <c r="E2311" s="143"/>
      <c r="F2311" s="143"/>
      <c r="G2311" s="143"/>
    </row>
    <row r="2312" customFormat="false" ht="12.75" hidden="false" customHeight="false" outlineLevel="0" collapsed="false">
      <c r="E2312" s="143"/>
      <c r="F2312" s="143"/>
      <c r="G2312" s="143"/>
    </row>
    <row r="2313" customFormat="false" ht="12.75" hidden="false" customHeight="false" outlineLevel="0" collapsed="false">
      <c r="E2313" s="143"/>
      <c r="F2313" s="143"/>
      <c r="G2313" s="143"/>
    </row>
    <row r="2314" customFormat="false" ht="12.75" hidden="false" customHeight="false" outlineLevel="0" collapsed="false">
      <c r="E2314" s="143"/>
      <c r="F2314" s="143"/>
      <c r="G2314" s="143"/>
    </row>
    <row r="2315" customFormat="false" ht="12.75" hidden="false" customHeight="false" outlineLevel="0" collapsed="false">
      <c r="E2315" s="143"/>
      <c r="F2315" s="143"/>
      <c r="G2315" s="143"/>
    </row>
    <row r="2316" customFormat="false" ht="12.75" hidden="false" customHeight="false" outlineLevel="0" collapsed="false">
      <c r="E2316" s="143"/>
      <c r="F2316" s="143"/>
      <c r="G2316" s="143"/>
    </row>
    <row r="2317" customFormat="false" ht="12.75" hidden="false" customHeight="false" outlineLevel="0" collapsed="false">
      <c r="E2317" s="143"/>
      <c r="F2317" s="143"/>
      <c r="G2317" s="143"/>
    </row>
    <row r="2318" customFormat="false" ht="12.75" hidden="false" customHeight="false" outlineLevel="0" collapsed="false">
      <c r="E2318" s="143"/>
      <c r="F2318" s="143"/>
      <c r="G2318" s="143"/>
    </row>
    <row r="2319" customFormat="false" ht="12.75" hidden="false" customHeight="false" outlineLevel="0" collapsed="false">
      <c r="E2319" s="143"/>
      <c r="F2319" s="143"/>
      <c r="G2319" s="143"/>
    </row>
    <row r="2320" customFormat="false" ht="12.75" hidden="false" customHeight="false" outlineLevel="0" collapsed="false">
      <c r="E2320" s="143"/>
      <c r="F2320" s="143"/>
      <c r="G2320" s="143"/>
    </row>
    <row r="2321" customFormat="false" ht="12.75" hidden="false" customHeight="false" outlineLevel="0" collapsed="false">
      <c r="E2321" s="143"/>
      <c r="F2321" s="143"/>
      <c r="G2321" s="143"/>
    </row>
    <row r="2322" customFormat="false" ht="12.75" hidden="false" customHeight="false" outlineLevel="0" collapsed="false">
      <c r="E2322" s="143"/>
      <c r="F2322" s="143"/>
      <c r="G2322" s="143"/>
    </row>
    <row r="2323" customFormat="false" ht="12.75" hidden="false" customHeight="false" outlineLevel="0" collapsed="false">
      <c r="E2323" s="143"/>
      <c r="F2323" s="143"/>
      <c r="G2323" s="143"/>
    </row>
    <row r="2324" customFormat="false" ht="12.75" hidden="false" customHeight="false" outlineLevel="0" collapsed="false">
      <c r="E2324" s="143"/>
      <c r="F2324" s="143"/>
      <c r="G2324" s="143"/>
    </row>
    <row r="2325" customFormat="false" ht="12.75" hidden="false" customHeight="false" outlineLevel="0" collapsed="false">
      <c r="E2325" s="143"/>
      <c r="F2325" s="143"/>
      <c r="G2325" s="143"/>
    </row>
    <row r="2326" customFormat="false" ht="12.75" hidden="false" customHeight="false" outlineLevel="0" collapsed="false">
      <c r="E2326" s="143"/>
      <c r="F2326" s="143"/>
      <c r="G2326" s="143"/>
    </row>
    <row r="2327" customFormat="false" ht="12.75" hidden="false" customHeight="false" outlineLevel="0" collapsed="false">
      <c r="E2327" s="143"/>
      <c r="F2327" s="143"/>
      <c r="G2327" s="143"/>
    </row>
    <row r="2328" customFormat="false" ht="12.75" hidden="false" customHeight="false" outlineLevel="0" collapsed="false">
      <c r="E2328" s="143"/>
      <c r="F2328" s="143"/>
      <c r="G2328" s="143"/>
    </row>
    <row r="2329" customFormat="false" ht="12.75" hidden="false" customHeight="false" outlineLevel="0" collapsed="false">
      <c r="E2329" s="143"/>
      <c r="F2329" s="143"/>
      <c r="G2329" s="143"/>
    </row>
    <row r="2330" customFormat="false" ht="12.75" hidden="false" customHeight="false" outlineLevel="0" collapsed="false">
      <c r="E2330" s="143"/>
      <c r="F2330" s="143"/>
      <c r="G2330" s="143"/>
    </row>
    <row r="2331" customFormat="false" ht="12.75" hidden="false" customHeight="false" outlineLevel="0" collapsed="false">
      <c r="E2331" s="143"/>
      <c r="F2331" s="143"/>
      <c r="G2331" s="143"/>
    </row>
    <row r="2332" customFormat="false" ht="12.75" hidden="false" customHeight="false" outlineLevel="0" collapsed="false">
      <c r="E2332" s="143"/>
      <c r="F2332" s="143"/>
      <c r="G2332" s="143"/>
    </row>
    <row r="2333" customFormat="false" ht="12.75" hidden="false" customHeight="false" outlineLevel="0" collapsed="false">
      <c r="E2333" s="143"/>
      <c r="F2333" s="143"/>
      <c r="G2333" s="143"/>
    </row>
    <row r="2334" customFormat="false" ht="12.75" hidden="false" customHeight="false" outlineLevel="0" collapsed="false">
      <c r="E2334" s="143"/>
      <c r="F2334" s="143"/>
      <c r="G2334" s="143"/>
    </row>
    <row r="2335" customFormat="false" ht="12.75" hidden="false" customHeight="false" outlineLevel="0" collapsed="false">
      <c r="E2335" s="143"/>
      <c r="F2335" s="143"/>
      <c r="G2335" s="143"/>
    </row>
    <row r="2336" customFormat="false" ht="12.75" hidden="false" customHeight="false" outlineLevel="0" collapsed="false">
      <c r="E2336" s="143"/>
      <c r="F2336" s="143"/>
      <c r="G2336" s="143"/>
    </row>
    <row r="2337" customFormat="false" ht="12.75" hidden="false" customHeight="false" outlineLevel="0" collapsed="false">
      <c r="E2337" s="143"/>
      <c r="F2337" s="143"/>
      <c r="G2337" s="143"/>
    </row>
    <row r="2338" customFormat="false" ht="12.75" hidden="false" customHeight="false" outlineLevel="0" collapsed="false">
      <c r="E2338" s="143"/>
      <c r="F2338" s="143"/>
      <c r="G2338" s="143"/>
    </row>
    <row r="2339" customFormat="false" ht="12.75" hidden="false" customHeight="false" outlineLevel="0" collapsed="false">
      <c r="E2339" s="143"/>
      <c r="F2339" s="143"/>
      <c r="G2339" s="143"/>
    </row>
    <row r="2340" customFormat="false" ht="12.75" hidden="false" customHeight="false" outlineLevel="0" collapsed="false">
      <c r="E2340" s="143"/>
      <c r="F2340" s="143"/>
      <c r="G2340" s="143"/>
    </row>
    <row r="2341" customFormat="false" ht="12.75" hidden="false" customHeight="false" outlineLevel="0" collapsed="false">
      <c r="E2341" s="143"/>
      <c r="F2341" s="143"/>
      <c r="G2341" s="143"/>
    </row>
    <row r="2342" customFormat="false" ht="12.75" hidden="false" customHeight="false" outlineLevel="0" collapsed="false">
      <c r="E2342" s="143"/>
      <c r="F2342" s="143"/>
      <c r="G2342" s="143"/>
    </row>
    <row r="2343" customFormat="false" ht="12.75" hidden="false" customHeight="false" outlineLevel="0" collapsed="false">
      <c r="E2343" s="143"/>
      <c r="F2343" s="143"/>
      <c r="G2343" s="143"/>
    </row>
    <row r="2344" customFormat="false" ht="12.75" hidden="false" customHeight="false" outlineLevel="0" collapsed="false">
      <c r="E2344" s="143"/>
      <c r="F2344" s="143"/>
      <c r="G2344" s="143"/>
    </row>
    <row r="2345" customFormat="false" ht="12.75" hidden="false" customHeight="false" outlineLevel="0" collapsed="false">
      <c r="E2345" s="143"/>
      <c r="F2345" s="143"/>
      <c r="G2345" s="143"/>
    </row>
    <row r="2346" customFormat="false" ht="12.75" hidden="false" customHeight="false" outlineLevel="0" collapsed="false">
      <c r="E2346" s="143"/>
      <c r="F2346" s="143"/>
      <c r="G2346" s="143"/>
    </row>
    <row r="2347" customFormat="false" ht="12.75" hidden="false" customHeight="false" outlineLevel="0" collapsed="false">
      <c r="E2347" s="143"/>
      <c r="F2347" s="143"/>
      <c r="G2347" s="143"/>
    </row>
    <row r="2348" customFormat="false" ht="12.75" hidden="false" customHeight="false" outlineLevel="0" collapsed="false">
      <c r="E2348" s="143"/>
      <c r="F2348" s="143"/>
      <c r="G2348" s="143"/>
    </row>
    <row r="2349" customFormat="false" ht="12.75" hidden="false" customHeight="false" outlineLevel="0" collapsed="false">
      <c r="E2349" s="143"/>
      <c r="F2349" s="143"/>
      <c r="G2349" s="143"/>
    </row>
    <row r="2350" customFormat="false" ht="12.75" hidden="false" customHeight="false" outlineLevel="0" collapsed="false">
      <c r="E2350" s="143"/>
      <c r="F2350" s="143"/>
      <c r="G2350" s="143"/>
    </row>
    <row r="2351" customFormat="false" ht="12.75" hidden="false" customHeight="false" outlineLevel="0" collapsed="false">
      <c r="E2351" s="143"/>
      <c r="F2351" s="143"/>
      <c r="G2351" s="143"/>
    </row>
    <row r="2352" customFormat="false" ht="12.75" hidden="false" customHeight="false" outlineLevel="0" collapsed="false">
      <c r="E2352" s="143"/>
      <c r="F2352" s="143"/>
      <c r="G2352" s="143"/>
    </row>
    <row r="2353" customFormat="false" ht="12.75" hidden="false" customHeight="false" outlineLevel="0" collapsed="false">
      <c r="E2353" s="143"/>
      <c r="F2353" s="143"/>
      <c r="G2353" s="143"/>
    </row>
    <row r="2354" customFormat="false" ht="12.75" hidden="false" customHeight="false" outlineLevel="0" collapsed="false">
      <c r="E2354" s="143"/>
      <c r="F2354" s="143"/>
      <c r="G2354" s="143"/>
    </row>
    <row r="2355" customFormat="false" ht="12.75" hidden="false" customHeight="false" outlineLevel="0" collapsed="false">
      <c r="E2355" s="143"/>
      <c r="F2355" s="143"/>
      <c r="G2355" s="143"/>
    </row>
    <row r="2356" customFormat="false" ht="12.75" hidden="false" customHeight="false" outlineLevel="0" collapsed="false">
      <c r="E2356" s="143"/>
      <c r="F2356" s="143"/>
      <c r="G2356" s="143"/>
    </row>
    <row r="2357" customFormat="false" ht="12.75" hidden="false" customHeight="false" outlineLevel="0" collapsed="false">
      <c r="E2357" s="143"/>
      <c r="F2357" s="143"/>
      <c r="G2357" s="143"/>
    </row>
    <row r="2358" customFormat="false" ht="12.75" hidden="false" customHeight="false" outlineLevel="0" collapsed="false">
      <c r="E2358" s="143"/>
      <c r="F2358" s="143"/>
      <c r="G2358" s="143"/>
    </row>
    <row r="2359" customFormat="false" ht="12.75" hidden="false" customHeight="false" outlineLevel="0" collapsed="false">
      <c r="E2359" s="143"/>
      <c r="F2359" s="143"/>
      <c r="G2359" s="143"/>
    </row>
    <row r="2360" customFormat="false" ht="12.75" hidden="false" customHeight="false" outlineLevel="0" collapsed="false">
      <c r="E2360" s="143"/>
      <c r="F2360" s="143"/>
      <c r="G2360" s="143"/>
    </row>
    <row r="2361" customFormat="false" ht="12.75" hidden="false" customHeight="false" outlineLevel="0" collapsed="false">
      <c r="E2361" s="143"/>
      <c r="F2361" s="143"/>
      <c r="G2361" s="143"/>
    </row>
    <row r="2362" customFormat="false" ht="12.75" hidden="false" customHeight="false" outlineLevel="0" collapsed="false">
      <c r="E2362" s="143"/>
      <c r="F2362" s="143"/>
      <c r="G2362" s="143"/>
    </row>
    <row r="2363" customFormat="false" ht="12.75" hidden="false" customHeight="false" outlineLevel="0" collapsed="false">
      <c r="E2363" s="143"/>
      <c r="F2363" s="143"/>
      <c r="G2363" s="143"/>
    </row>
    <row r="2364" customFormat="false" ht="12.75" hidden="false" customHeight="false" outlineLevel="0" collapsed="false">
      <c r="E2364" s="143"/>
      <c r="F2364" s="143"/>
      <c r="G2364" s="143"/>
    </row>
    <row r="2365" customFormat="false" ht="12.75" hidden="false" customHeight="false" outlineLevel="0" collapsed="false">
      <c r="E2365" s="143"/>
      <c r="F2365" s="143"/>
      <c r="G2365" s="143"/>
    </row>
    <row r="2366" customFormat="false" ht="12.75" hidden="false" customHeight="false" outlineLevel="0" collapsed="false">
      <c r="E2366" s="143"/>
      <c r="F2366" s="143"/>
      <c r="G2366" s="143"/>
    </row>
    <row r="2367" customFormat="false" ht="12.75" hidden="false" customHeight="false" outlineLevel="0" collapsed="false">
      <c r="E2367" s="143"/>
      <c r="F2367" s="143"/>
      <c r="G2367" s="143"/>
    </row>
    <row r="2368" customFormat="false" ht="12.75" hidden="false" customHeight="false" outlineLevel="0" collapsed="false">
      <c r="E2368" s="143"/>
      <c r="F2368" s="143"/>
      <c r="G2368" s="143"/>
    </row>
    <row r="2369" customFormat="false" ht="12.75" hidden="false" customHeight="false" outlineLevel="0" collapsed="false">
      <c r="E2369" s="143"/>
      <c r="F2369" s="143"/>
      <c r="G2369" s="143"/>
    </row>
    <row r="2370" customFormat="false" ht="12.75" hidden="false" customHeight="false" outlineLevel="0" collapsed="false">
      <c r="E2370" s="143"/>
      <c r="F2370" s="143"/>
      <c r="G2370" s="143"/>
    </row>
    <row r="2371" customFormat="false" ht="12.75" hidden="false" customHeight="false" outlineLevel="0" collapsed="false">
      <c r="E2371" s="143"/>
      <c r="F2371" s="143"/>
      <c r="G2371" s="143"/>
    </row>
    <row r="2372" customFormat="false" ht="12.75" hidden="false" customHeight="false" outlineLevel="0" collapsed="false">
      <c r="E2372" s="143"/>
      <c r="F2372" s="143"/>
      <c r="G2372" s="143"/>
    </row>
    <row r="2373" customFormat="false" ht="12.75" hidden="false" customHeight="false" outlineLevel="0" collapsed="false">
      <c r="E2373" s="143"/>
      <c r="F2373" s="143"/>
      <c r="G2373" s="143"/>
    </row>
    <row r="2374" customFormat="false" ht="12.75" hidden="false" customHeight="false" outlineLevel="0" collapsed="false">
      <c r="E2374" s="143"/>
      <c r="F2374" s="143"/>
      <c r="G2374" s="143"/>
    </row>
    <row r="2375" customFormat="false" ht="12.75" hidden="false" customHeight="false" outlineLevel="0" collapsed="false">
      <c r="E2375" s="143"/>
      <c r="F2375" s="143"/>
      <c r="G2375" s="143"/>
    </row>
    <row r="2376" customFormat="false" ht="12.75" hidden="false" customHeight="false" outlineLevel="0" collapsed="false">
      <c r="E2376" s="143"/>
      <c r="F2376" s="143"/>
      <c r="G2376" s="143"/>
    </row>
    <row r="2377" customFormat="false" ht="12.75" hidden="false" customHeight="false" outlineLevel="0" collapsed="false">
      <c r="E2377" s="143"/>
      <c r="F2377" s="143"/>
      <c r="G2377" s="143"/>
    </row>
    <row r="2378" customFormat="false" ht="12.75" hidden="false" customHeight="false" outlineLevel="0" collapsed="false">
      <c r="E2378" s="143"/>
      <c r="F2378" s="143"/>
      <c r="G2378" s="143"/>
    </row>
    <row r="2379" customFormat="false" ht="12.75" hidden="false" customHeight="false" outlineLevel="0" collapsed="false">
      <c r="E2379" s="143"/>
      <c r="F2379" s="143"/>
      <c r="G2379" s="143"/>
    </row>
    <row r="2380" customFormat="false" ht="12.75" hidden="false" customHeight="false" outlineLevel="0" collapsed="false">
      <c r="E2380" s="143"/>
      <c r="F2380" s="143"/>
      <c r="G2380" s="143"/>
    </row>
    <row r="2381" customFormat="false" ht="12.75" hidden="false" customHeight="false" outlineLevel="0" collapsed="false">
      <c r="E2381" s="143"/>
      <c r="F2381" s="143"/>
      <c r="G2381" s="143"/>
    </row>
    <row r="2382" customFormat="false" ht="12.75" hidden="false" customHeight="false" outlineLevel="0" collapsed="false">
      <c r="E2382" s="143"/>
      <c r="F2382" s="143"/>
      <c r="G2382" s="143"/>
    </row>
    <row r="2383" customFormat="false" ht="12.75" hidden="false" customHeight="false" outlineLevel="0" collapsed="false">
      <c r="E2383" s="143"/>
      <c r="F2383" s="143"/>
      <c r="G2383" s="143"/>
    </row>
    <row r="2384" customFormat="false" ht="12.75" hidden="false" customHeight="false" outlineLevel="0" collapsed="false">
      <c r="E2384" s="143"/>
      <c r="F2384" s="143"/>
      <c r="G2384" s="143"/>
    </row>
    <row r="2385" customFormat="false" ht="12.75" hidden="false" customHeight="false" outlineLevel="0" collapsed="false">
      <c r="E2385" s="143"/>
      <c r="F2385" s="143"/>
      <c r="G2385" s="143"/>
    </row>
    <row r="2386" customFormat="false" ht="12.75" hidden="false" customHeight="false" outlineLevel="0" collapsed="false">
      <c r="E2386" s="143"/>
      <c r="F2386" s="143"/>
      <c r="G2386" s="143"/>
    </row>
    <row r="2387" customFormat="false" ht="12.75" hidden="false" customHeight="false" outlineLevel="0" collapsed="false">
      <c r="E2387" s="143"/>
      <c r="F2387" s="143"/>
      <c r="G2387" s="143"/>
    </row>
    <row r="2388" customFormat="false" ht="12.75" hidden="false" customHeight="false" outlineLevel="0" collapsed="false">
      <c r="E2388" s="143"/>
      <c r="F2388" s="143"/>
      <c r="G2388" s="143"/>
    </row>
    <row r="2389" customFormat="false" ht="12.75" hidden="false" customHeight="false" outlineLevel="0" collapsed="false">
      <c r="E2389" s="143"/>
      <c r="F2389" s="143"/>
      <c r="G2389" s="143"/>
    </row>
    <row r="2390" customFormat="false" ht="12.75" hidden="false" customHeight="false" outlineLevel="0" collapsed="false">
      <c r="E2390" s="143"/>
      <c r="F2390" s="143"/>
      <c r="G2390" s="143"/>
    </row>
    <row r="2391" customFormat="false" ht="12.75" hidden="false" customHeight="false" outlineLevel="0" collapsed="false">
      <c r="E2391" s="143"/>
      <c r="F2391" s="143"/>
      <c r="G2391" s="143"/>
    </row>
    <row r="2392" customFormat="false" ht="12.75" hidden="false" customHeight="false" outlineLevel="0" collapsed="false">
      <c r="E2392" s="143"/>
      <c r="F2392" s="143"/>
      <c r="G2392" s="143"/>
    </row>
    <row r="2393" customFormat="false" ht="12.75" hidden="false" customHeight="false" outlineLevel="0" collapsed="false">
      <c r="E2393" s="143"/>
      <c r="F2393" s="143"/>
      <c r="G2393" s="143"/>
    </row>
    <row r="2394" customFormat="false" ht="12.75" hidden="false" customHeight="false" outlineLevel="0" collapsed="false">
      <c r="E2394" s="143"/>
      <c r="F2394" s="143"/>
      <c r="G2394" s="143"/>
    </row>
    <row r="2395" customFormat="false" ht="12.75" hidden="false" customHeight="false" outlineLevel="0" collapsed="false">
      <c r="E2395" s="143"/>
      <c r="F2395" s="143"/>
      <c r="G2395" s="143"/>
    </row>
    <row r="2396" customFormat="false" ht="12.75" hidden="false" customHeight="false" outlineLevel="0" collapsed="false">
      <c r="E2396" s="143"/>
      <c r="F2396" s="143"/>
      <c r="G2396" s="143"/>
    </row>
    <row r="2397" customFormat="false" ht="12.75" hidden="false" customHeight="false" outlineLevel="0" collapsed="false">
      <c r="E2397" s="143"/>
      <c r="F2397" s="143"/>
      <c r="G2397" s="143"/>
    </row>
    <row r="2398" customFormat="false" ht="12.75" hidden="false" customHeight="false" outlineLevel="0" collapsed="false">
      <c r="E2398" s="143"/>
      <c r="F2398" s="143"/>
      <c r="G2398" s="143"/>
    </row>
    <row r="2399" customFormat="false" ht="12.75" hidden="false" customHeight="false" outlineLevel="0" collapsed="false">
      <c r="E2399" s="143"/>
      <c r="F2399" s="143"/>
      <c r="G2399" s="143"/>
    </row>
    <row r="2400" customFormat="false" ht="12.75" hidden="false" customHeight="false" outlineLevel="0" collapsed="false">
      <c r="E2400" s="143"/>
      <c r="F2400" s="143"/>
      <c r="G2400" s="143"/>
    </row>
    <row r="2401" customFormat="false" ht="12.75" hidden="false" customHeight="false" outlineLevel="0" collapsed="false">
      <c r="E2401" s="143"/>
      <c r="F2401" s="143"/>
      <c r="G2401" s="143"/>
    </row>
    <row r="2402" customFormat="false" ht="12.75" hidden="false" customHeight="false" outlineLevel="0" collapsed="false">
      <c r="E2402" s="143"/>
      <c r="F2402" s="143"/>
      <c r="G2402" s="143"/>
    </row>
    <row r="2403" customFormat="false" ht="12.75" hidden="false" customHeight="false" outlineLevel="0" collapsed="false">
      <c r="E2403" s="143"/>
      <c r="F2403" s="143"/>
      <c r="G2403" s="143"/>
    </row>
    <row r="2404" customFormat="false" ht="12.75" hidden="false" customHeight="false" outlineLevel="0" collapsed="false">
      <c r="E2404" s="143"/>
      <c r="F2404" s="143"/>
      <c r="G2404" s="143"/>
    </row>
    <row r="2405" customFormat="false" ht="12.75" hidden="false" customHeight="false" outlineLevel="0" collapsed="false">
      <c r="E2405" s="143"/>
      <c r="F2405" s="143"/>
      <c r="G2405" s="143"/>
    </row>
    <row r="2406" customFormat="false" ht="12.75" hidden="false" customHeight="false" outlineLevel="0" collapsed="false">
      <c r="E2406" s="143"/>
      <c r="F2406" s="143"/>
      <c r="G2406" s="143"/>
    </row>
    <row r="2407" customFormat="false" ht="12.75" hidden="false" customHeight="false" outlineLevel="0" collapsed="false">
      <c r="E2407" s="143"/>
      <c r="F2407" s="143"/>
      <c r="G2407" s="143"/>
    </row>
    <row r="2408" customFormat="false" ht="12.75" hidden="false" customHeight="false" outlineLevel="0" collapsed="false">
      <c r="E2408" s="143"/>
      <c r="F2408" s="143"/>
      <c r="G2408" s="143"/>
    </row>
    <row r="2409" customFormat="false" ht="12.75" hidden="false" customHeight="false" outlineLevel="0" collapsed="false">
      <c r="E2409" s="143"/>
      <c r="F2409" s="143"/>
      <c r="G2409" s="143"/>
    </row>
    <row r="2410" customFormat="false" ht="12.75" hidden="false" customHeight="false" outlineLevel="0" collapsed="false">
      <c r="E2410" s="143"/>
      <c r="F2410" s="143"/>
      <c r="G2410" s="143"/>
    </row>
    <row r="2411" customFormat="false" ht="12.75" hidden="false" customHeight="false" outlineLevel="0" collapsed="false">
      <c r="E2411" s="143"/>
      <c r="F2411" s="143"/>
      <c r="G2411" s="143"/>
    </row>
    <row r="2412" customFormat="false" ht="12.75" hidden="false" customHeight="false" outlineLevel="0" collapsed="false">
      <c r="E2412" s="143"/>
      <c r="F2412" s="143"/>
      <c r="G2412" s="143"/>
    </row>
    <row r="2413" customFormat="false" ht="12.75" hidden="false" customHeight="false" outlineLevel="0" collapsed="false">
      <c r="E2413" s="143"/>
      <c r="F2413" s="143"/>
      <c r="G2413" s="143"/>
    </row>
    <row r="2414" customFormat="false" ht="12.75" hidden="false" customHeight="false" outlineLevel="0" collapsed="false">
      <c r="E2414" s="143"/>
      <c r="F2414" s="143"/>
      <c r="G2414" s="143"/>
    </row>
    <row r="2415" customFormat="false" ht="12.75" hidden="false" customHeight="false" outlineLevel="0" collapsed="false">
      <c r="E2415" s="143"/>
      <c r="F2415" s="143"/>
      <c r="G2415" s="143"/>
    </row>
    <row r="2416" customFormat="false" ht="12.75" hidden="false" customHeight="false" outlineLevel="0" collapsed="false">
      <c r="E2416" s="143"/>
      <c r="F2416" s="143"/>
      <c r="G2416" s="143"/>
    </row>
    <row r="2417" customFormat="false" ht="12.75" hidden="false" customHeight="false" outlineLevel="0" collapsed="false">
      <c r="E2417" s="143"/>
      <c r="F2417" s="143"/>
      <c r="G2417" s="143"/>
    </row>
    <row r="2418" customFormat="false" ht="12.75" hidden="false" customHeight="false" outlineLevel="0" collapsed="false">
      <c r="E2418" s="143"/>
      <c r="F2418" s="143"/>
      <c r="G2418" s="143"/>
    </row>
    <row r="2419" customFormat="false" ht="12.75" hidden="false" customHeight="false" outlineLevel="0" collapsed="false">
      <c r="E2419" s="143"/>
      <c r="F2419" s="143"/>
      <c r="G2419" s="143"/>
    </row>
    <row r="2420" customFormat="false" ht="12.75" hidden="false" customHeight="false" outlineLevel="0" collapsed="false">
      <c r="E2420" s="143"/>
      <c r="F2420" s="143"/>
      <c r="G2420" s="143"/>
    </row>
    <row r="2421" customFormat="false" ht="12.75" hidden="false" customHeight="false" outlineLevel="0" collapsed="false">
      <c r="E2421" s="143"/>
      <c r="F2421" s="143"/>
      <c r="G2421" s="143"/>
    </row>
    <row r="2422" customFormat="false" ht="12.75" hidden="false" customHeight="false" outlineLevel="0" collapsed="false">
      <c r="E2422" s="143"/>
      <c r="F2422" s="143"/>
      <c r="G2422" s="143"/>
    </row>
    <row r="2423" customFormat="false" ht="12.75" hidden="false" customHeight="false" outlineLevel="0" collapsed="false">
      <c r="E2423" s="143"/>
      <c r="F2423" s="143"/>
      <c r="G2423" s="143"/>
    </row>
    <row r="2424" customFormat="false" ht="12.75" hidden="false" customHeight="false" outlineLevel="0" collapsed="false">
      <c r="E2424" s="143"/>
      <c r="F2424" s="143"/>
      <c r="G2424" s="143"/>
    </row>
    <row r="2425" customFormat="false" ht="12.75" hidden="false" customHeight="false" outlineLevel="0" collapsed="false">
      <c r="E2425" s="143"/>
      <c r="F2425" s="143"/>
      <c r="G2425" s="143"/>
    </row>
    <row r="2426" customFormat="false" ht="12.75" hidden="false" customHeight="false" outlineLevel="0" collapsed="false">
      <c r="E2426" s="143"/>
      <c r="F2426" s="143"/>
      <c r="G2426" s="143"/>
    </row>
    <row r="2427" customFormat="false" ht="12.75" hidden="false" customHeight="false" outlineLevel="0" collapsed="false">
      <c r="E2427" s="143"/>
      <c r="F2427" s="143"/>
      <c r="G2427" s="143"/>
    </row>
    <row r="2428" customFormat="false" ht="12.75" hidden="false" customHeight="false" outlineLevel="0" collapsed="false">
      <c r="E2428" s="143"/>
      <c r="F2428" s="143"/>
      <c r="G2428" s="143"/>
    </row>
    <row r="2429" customFormat="false" ht="12.75" hidden="false" customHeight="false" outlineLevel="0" collapsed="false">
      <c r="E2429" s="143"/>
      <c r="F2429" s="143"/>
      <c r="G2429" s="143"/>
    </row>
    <row r="2430" customFormat="false" ht="12.75" hidden="false" customHeight="false" outlineLevel="0" collapsed="false">
      <c r="E2430" s="143"/>
      <c r="F2430" s="143"/>
      <c r="G2430" s="143"/>
    </row>
    <row r="2431" customFormat="false" ht="12.75" hidden="false" customHeight="false" outlineLevel="0" collapsed="false">
      <c r="E2431" s="143"/>
      <c r="F2431" s="143"/>
      <c r="G2431" s="143"/>
    </row>
    <row r="2432" customFormat="false" ht="12.75" hidden="false" customHeight="false" outlineLevel="0" collapsed="false">
      <c r="E2432" s="143"/>
      <c r="F2432" s="143"/>
      <c r="G2432" s="143"/>
    </row>
    <row r="2433" customFormat="false" ht="12.75" hidden="false" customHeight="false" outlineLevel="0" collapsed="false">
      <c r="E2433" s="143"/>
      <c r="F2433" s="143"/>
      <c r="G2433" s="143"/>
    </row>
    <row r="2434" customFormat="false" ht="12.75" hidden="false" customHeight="false" outlineLevel="0" collapsed="false">
      <c r="E2434" s="143"/>
      <c r="F2434" s="143"/>
      <c r="G2434" s="143"/>
    </row>
    <row r="2435" customFormat="false" ht="12.75" hidden="false" customHeight="false" outlineLevel="0" collapsed="false">
      <c r="E2435" s="143"/>
      <c r="F2435" s="143"/>
      <c r="G2435" s="143"/>
    </row>
    <row r="2436" customFormat="false" ht="12.75" hidden="false" customHeight="false" outlineLevel="0" collapsed="false">
      <c r="E2436" s="143"/>
      <c r="F2436" s="143"/>
      <c r="G2436" s="143"/>
    </row>
    <row r="2437" customFormat="false" ht="12.75" hidden="false" customHeight="false" outlineLevel="0" collapsed="false">
      <c r="E2437" s="143"/>
      <c r="F2437" s="143"/>
      <c r="G2437" s="143"/>
    </row>
    <row r="2438" customFormat="false" ht="12.75" hidden="false" customHeight="false" outlineLevel="0" collapsed="false">
      <c r="E2438" s="143"/>
      <c r="F2438" s="143"/>
      <c r="G2438" s="143"/>
    </row>
    <row r="2439" customFormat="false" ht="12.75" hidden="false" customHeight="false" outlineLevel="0" collapsed="false">
      <c r="E2439" s="143"/>
      <c r="F2439" s="143"/>
      <c r="G2439" s="143"/>
    </row>
    <row r="2440" customFormat="false" ht="12.75" hidden="false" customHeight="false" outlineLevel="0" collapsed="false">
      <c r="E2440" s="143"/>
      <c r="F2440" s="143"/>
      <c r="G2440" s="143"/>
    </row>
    <row r="2441" customFormat="false" ht="12.75" hidden="false" customHeight="false" outlineLevel="0" collapsed="false">
      <c r="E2441" s="143"/>
      <c r="F2441" s="143"/>
      <c r="G2441" s="143"/>
    </row>
    <row r="2442" customFormat="false" ht="12.75" hidden="false" customHeight="false" outlineLevel="0" collapsed="false">
      <c r="E2442" s="143"/>
      <c r="F2442" s="143"/>
      <c r="G2442" s="143"/>
    </row>
    <row r="2443" customFormat="false" ht="12.75" hidden="false" customHeight="false" outlineLevel="0" collapsed="false">
      <c r="E2443" s="143"/>
      <c r="F2443" s="143"/>
      <c r="G2443" s="143"/>
    </row>
    <row r="2444" customFormat="false" ht="12.75" hidden="false" customHeight="false" outlineLevel="0" collapsed="false">
      <c r="E2444" s="143"/>
      <c r="F2444" s="143"/>
      <c r="G2444" s="143"/>
    </row>
    <row r="2445" customFormat="false" ht="12.75" hidden="false" customHeight="false" outlineLevel="0" collapsed="false">
      <c r="E2445" s="143"/>
      <c r="F2445" s="143"/>
      <c r="G2445" s="143"/>
    </row>
    <row r="2446" customFormat="false" ht="12.75" hidden="false" customHeight="false" outlineLevel="0" collapsed="false">
      <c r="E2446" s="143"/>
      <c r="F2446" s="143"/>
      <c r="G2446" s="143"/>
    </row>
    <row r="2447" customFormat="false" ht="12.75" hidden="false" customHeight="false" outlineLevel="0" collapsed="false">
      <c r="E2447" s="143"/>
      <c r="F2447" s="143"/>
      <c r="G2447" s="143"/>
    </row>
    <row r="2448" customFormat="false" ht="12.75" hidden="false" customHeight="false" outlineLevel="0" collapsed="false">
      <c r="E2448" s="143"/>
      <c r="F2448" s="143"/>
      <c r="G2448" s="143"/>
    </row>
    <row r="2449" customFormat="false" ht="12.75" hidden="false" customHeight="false" outlineLevel="0" collapsed="false">
      <c r="E2449" s="143"/>
      <c r="F2449" s="143"/>
      <c r="G2449" s="143"/>
    </row>
    <row r="2450" customFormat="false" ht="12.75" hidden="false" customHeight="false" outlineLevel="0" collapsed="false">
      <c r="E2450" s="143"/>
      <c r="F2450" s="143"/>
      <c r="G2450" s="143"/>
    </row>
    <row r="2451" customFormat="false" ht="12.75" hidden="false" customHeight="false" outlineLevel="0" collapsed="false">
      <c r="E2451" s="143"/>
      <c r="F2451" s="143"/>
      <c r="G2451" s="143"/>
    </row>
    <row r="2452" customFormat="false" ht="12.75" hidden="false" customHeight="false" outlineLevel="0" collapsed="false">
      <c r="E2452" s="143"/>
      <c r="F2452" s="143"/>
      <c r="G2452" s="143"/>
    </row>
    <row r="2453" customFormat="false" ht="12.75" hidden="false" customHeight="false" outlineLevel="0" collapsed="false">
      <c r="E2453" s="143"/>
      <c r="F2453" s="143"/>
      <c r="G2453" s="143"/>
    </row>
    <row r="2454" customFormat="false" ht="12.75" hidden="false" customHeight="false" outlineLevel="0" collapsed="false">
      <c r="E2454" s="143"/>
      <c r="F2454" s="143"/>
      <c r="G2454" s="143"/>
    </row>
    <row r="2455" customFormat="false" ht="12.75" hidden="false" customHeight="false" outlineLevel="0" collapsed="false">
      <c r="E2455" s="143"/>
      <c r="F2455" s="143"/>
      <c r="G2455" s="143"/>
    </row>
    <row r="2456" customFormat="false" ht="12.75" hidden="false" customHeight="false" outlineLevel="0" collapsed="false">
      <c r="E2456" s="143"/>
      <c r="F2456" s="143"/>
      <c r="G2456" s="143"/>
    </row>
    <row r="2457" customFormat="false" ht="12.75" hidden="false" customHeight="false" outlineLevel="0" collapsed="false">
      <c r="E2457" s="143"/>
      <c r="F2457" s="143"/>
      <c r="G2457" s="143"/>
    </row>
    <row r="2458" customFormat="false" ht="12.75" hidden="false" customHeight="false" outlineLevel="0" collapsed="false">
      <c r="E2458" s="143"/>
      <c r="F2458" s="143"/>
      <c r="G2458" s="143"/>
    </row>
    <row r="2459" customFormat="false" ht="12.75" hidden="false" customHeight="false" outlineLevel="0" collapsed="false">
      <c r="E2459" s="143"/>
      <c r="F2459" s="143"/>
      <c r="G2459" s="143"/>
    </row>
    <row r="2460" customFormat="false" ht="12.75" hidden="false" customHeight="false" outlineLevel="0" collapsed="false">
      <c r="E2460" s="143"/>
      <c r="F2460" s="143"/>
      <c r="G2460" s="143"/>
    </row>
    <row r="2461" customFormat="false" ht="12.75" hidden="false" customHeight="false" outlineLevel="0" collapsed="false">
      <c r="E2461" s="143"/>
      <c r="F2461" s="143"/>
      <c r="G2461" s="143"/>
    </row>
    <row r="2462" customFormat="false" ht="12.75" hidden="false" customHeight="false" outlineLevel="0" collapsed="false">
      <c r="E2462" s="143"/>
      <c r="F2462" s="143"/>
      <c r="G2462" s="143"/>
    </row>
    <row r="2463" customFormat="false" ht="12.75" hidden="false" customHeight="false" outlineLevel="0" collapsed="false">
      <c r="E2463" s="143"/>
      <c r="F2463" s="143"/>
      <c r="G2463" s="143"/>
    </row>
    <row r="2464" customFormat="false" ht="12.75" hidden="false" customHeight="false" outlineLevel="0" collapsed="false">
      <c r="E2464" s="143"/>
      <c r="F2464" s="143"/>
      <c r="G2464" s="143"/>
    </row>
    <row r="2465" customFormat="false" ht="12.75" hidden="false" customHeight="false" outlineLevel="0" collapsed="false">
      <c r="E2465" s="143"/>
      <c r="F2465" s="143"/>
      <c r="G2465" s="143"/>
    </row>
    <row r="2466" customFormat="false" ht="12.75" hidden="false" customHeight="false" outlineLevel="0" collapsed="false">
      <c r="E2466" s="143"/>
      <c r="F2466" s="143"/>
      <c r="G2466" s="143"/>
    </row>
    <row r="2467" customFormat="false" ht="12.75" hidden="false" customHeight="false" outlineLevel="0" collapsed="false">
      <c r="E2467" s="143"/>
      <c r="F2467" s="143"/>
      <c r="G2467" s="143"/>
    </row>
    <row r="2468" customFormat="false" ht="12.75" hidden="false" customHeight="false" outlineLevel="0" collapsed="false">
      <c r="E2468" s="143"/>
      <c r="F2468" s="143"/>
      <c r="G2468" s="143"/>
    </row>
    <row r="2469" customFormat="false" ht="12.75" hidden="false" customHeight="false" outlineLevel="0" collapsed="false">
      <c r="E2469" s="143"/>
      <c r="F2469" s="143"/>
      <c r="G2469" s="143"/>
    </row>
    <row r="2470" customFormat="false" ht="12.75" hidden="false" customHeight="false" outlineLevel="0" collapsed="false">
      <c r="E2470" s="143"/>
      <c r="F2470" s="143"/>
      <c r="G2470" s="143"/>
    </row>
    <row r="2471" customFormat="false" ht="12.75" hidden="false" customHeight="false" outlineLevel="0" collapsed="false">
      <c r="E2471" s="143"/>
      <c r="F2471" s="143"/>
      <c r="G2471" s="143"/>
    </row>
    <row r="2472" customFormat="false" ht="12.75" hidden="false" customHeight="false" outlineLevel="0" collapsed="false">
      <c r="E2472" s="143"/>
      <c r="F2472" s="143"/>
      <c r="G2472" s="143"/>
    </row>
    <row r="2473" customFormat="false" ht="12.75" hidden="false" customHeight="false" outlineLevel="0" collapsed="false">
      <c r="E2473" s="143"/>
      <c r="F2473" s="143"/>
      <c r="G2473" s="143"/>
    </row>
    <row r="2474" customFormat="false" ht="12.75" hidden="false" customHeight="false" outlineLevel="0" collapsed="false">
      <c r="E2474" s="143"/>
      <c r="F2474" s="143"/>
      <c r="G2474" s="143"/>
    </row>
    <row r="2475" customFormat="false" ht="12.75" hidden="false" customHeight="false" outlineLevel="0" collapsed="false">
      <c r="E2475" s="143"/>
      <c r="F2475" s="143"/>
      <c r="G2475" s="143"/>
    </row>
    <row r="2476" customFormat="false" ht="12.75" hidden="false" customHeight="false" outlineLevel="0" collapsed="false">
      <c r="E2476" s="143"/>
      <c r="F2476" s="143"/>
      <c r="G2476" s="143"/>
    </row>
    <row r="2477" customFormat="false" ht="12.75" hidden="false" customHeight="false" outlineLevel="0" collapsed="false">
      <c r="E2477" s="143"/>
      <c r="F2477" s="143"/>
      <c r="G2477" s="143"/>
    </row>
    <row r="2478" customFormat="false" ht="12.75" hidden="false" customHeight="false" outlineLevel="0" collapsed="false">
      <c r="E2478" s="143"/>
      <c r="F2478" s="143"/>
      <c r="G2478" s="143"/>
    </row>
    <row r="2479" customFormat="false" ht="12.75" hidden="false" customHeight="false" outlineLevel="0" collapsed="false">
      <c r="E2479" s="143"/>
      <c r="F2479" s="143"/>
      <c r="G2479" s="143"/>
    </row>
    <row r="2480" customFormat="false" ht="12.75" hidden="false" customHeight="false" outlineLevel="0" collapsed="false">
      <c r="E2480" s="143"/>
      <c r="F2480" s="143"/>
      <c r="G2480" s="143"/>
    </row>
    <row r="2481" customFormat="false" ht="12.75" hidden="false" customHeight="false" outlineLevel="0" collapsed="false">
      <c r="E2481" s="143"/>
      <c r="F2481" s="143"/>
      <c r="G2481" s="143"/>
    </row>
    <row r="2482" customFormat="false" ht="12.75" hidden="false" customHeight="false" outlineLevel="0" collapsed="false">
      <c r="E2482" s="143"/>
      <c r="F2482" s="143"/>
      <c r="G2482" s="143"/>
    </row>
    <row r="2483" customFormat="false" ht="12.75" hidden="false" customHeight="false" outlineLevel="0" collapsed="false">
      <c r="E2483" s="143"/>
      <c r="F2483" s="143"/>
      <c r="G2483" s="143"/>
    </row>
    <row r="2484" customFormat="false" ht="12.75" hidden="false" customHeight="false" outlineLevel="0" collapsed="false">
      <c r="E2484" s="143"/>
      <c r="F2484" s="143"/>
      <c r="G2484" s="143"/>
    </row>
    <row r="2485" customFormat="false" ht="12.75" hidden="false" customHeight="false" outlineLevel="0" collapsed="false">
      <c r="E2485" s="143"/>
      <c r="F2485" s="143"/>
      <c r="G2485" s="143"/>
    </row>
    <row r="2486" customFormat="false" ht="12.75" hidden="false" customHeight="false" outlineLevel="0" collapsed="false">
      <c r="E2486" s="143"/>
      <c r="F2486" s="143"/>
      <c r="G2486" s="143"/>
    </row>
    <row r="2487" customFormat="false" ht="12.75" hidden="false" customHeight="false" outlineLevel="0" collapsed="false">
      <c r="E2487" s="143"/>
      <c r="F2487" s="143"/>
      <c r="G2487" s="143"/>
    </row>
    <row r="2488" customFormat="false" ht="12.75" hidden="false" customHeight="false" outlineLevel="0" collapsed="false">
      <c r="E2488" s="143"/>
      <c r="F2488" s="143"/>
      <c r="G2488" s="143"/>
    </row>
    <row r="2489" customFormat="false" ht="12.75" hidden="false" customHeight="false" outlineLevel="0" collapsed="false">
      <c r="E2489" s="143"/>
      <c r="F2489" s="143"/>
      <c r="G2489" s="143"/>
    </row>
    <row r="2490" customFormat="false" ht="12.75" hidden="false" customHeight="false" outlineLevel="0" collapsed="false">
      <c r="E2490" s="143"/>
      <c r="F2490" s="143"/>
      <c r="G2490" s="143"/>
    </row>
    <row r="2491" customFormat="false" ht="12.75" hidden="false" customHeight="false" outlineLevel="0" collapsed="false">
      <c r="E2491" s="143"/>
      <c r="F2491" s="143"/>
      <c r="G2491" s="143"/>
    </row>
    <row r="2492" customFormat="false" ht="12.75" hidden="false" customHeight="false" outlineLevel="0" collapsed="false">
      <c r="E2492" s="143"/>
      <c r="F2492" s="143"/>
      <c r="G2492" s="143"/>
    </row>
    <row r="2493" customFormat="false" ht="12.75" hidden="false" customHeight="false" outlineLevel="0" collapsed="false">
      <c r="E2493" s="143"/>
      <c r="F2493" s="143"/>
      <c r="G2493" s="143"/>
    </row>
    <row r="2494" customFormat="false" ht="12.75" hidden="false" customHeight="false" outlineLevel="0" collapsed="false">
      <c r="E2494" s="143"/>
      <c r="F2494" s="143"/>
      <c r="G2494" s="143"/>
    </row>
    <row r="2495" customFormat="false" ht="12.75" hidden="false" customHeight="false" outlineLevel="0" collapsed="false">
      <c r="E2495" s="143"/>
      <c r="F2495" s="143"/>
      <c r="G2495" s="143"/>
    </row>
    <row r="2496" customFormat="false" ht="12.75" hidden="false" customHeight="false" outlineLevel="0" collapsed="false">
      <c r="E2496" s="143"/>
      <c r="F2496" s="143"/>
      <c r="G2496" s="143"/>
    </row>
    <row r="2497" customFormat="false" ht="12.75" hidden="false" customHeight="false" outlineLevel="0" collapsed="false">
      <c r="E2497" s="143"/>
      <c r="F2497" s="143"/>
      <c r="G2497" s="143"/>
    </row>
    <row r="2498" customFormat="false" ht="12.75" hidden="false" customHeight="false" outlineLevel="0" collapsed="false">
      <c r="E2498" s="143"/>
      <c r="F2498" s="143"/>
      <c r="G2498" s="143"/>
    </row>
    <row r="2499" customFormat="false" ht="12.75" hidden="false" customHeight="false" outlineLevel="0" collapsed="false">
      <c r="E2499" s="143"/>
      <c r="F2499" s="143"/>
      <c r="G2499" s="143"/>
    </row>
    <row r="2500" customFormat="false" ht="12.75" hidden="false" customHeight="false" outlineLevel="0" collapsed="false">
      <c r="E2500" s="143"/>
      <c r="F2500" s="143"/>
      <c r="G2500" s="143"/>
    </row>
    <row r="2501" customFormat="false" ht="12.75" hidden="false" customHeight="false" outlineLevel="0" collapsed="false">
      <c r="E2501" s="143"/>
      <c r="F2501" s="143"/>
      <c r="G2501" s="143"/>
    </row>
    <row r="2502" customFormat="false" ht="12.75" hidden="false" customHeight="false" outlineLevel="0" collapsed="false">
      <c r="E2502" s="143"/>
      <c r="F2502" s="143"/>
      <c r="G2502" s="143"/>
    </row>
    <row r="2503" customFormat="false" ht="12.75" hidden="false" customHeight="false" outlineLevel="0" collapsed="false">
      <c r="E2503" s="143"/>
      <c r="F2503" s="143"/>
      <c r="G2503" s="143"/>
    </row>
    <row r="2504" customFormat="false" ht="12.75" hidden="false" customHeight="false" outlineLevel="0" collapsed="false">
      <c r="E2504" s="143"/>
      <c r="F2504" s="143"/>
      <c r="G2504" s="143"/>
    </row>
    <row r="2505" customFormat="false" ht="12.75" hidden="false" customHeight="false" outlineLevel="0" collapsed="false">
      <c r="E2505" s="143"/>
      <c r="F2505" s="143"/>
      <c r="G2505" s="143"/>
    </row>
    <row r="2506" customFormat="false" ht="12.75" hidden="false" customHeight="false" outlineLevel="0" collapsed="false">
      <c r="E2506" s="143"/>
      <c r="F2506" s="143"/>
      <c r="G2506" s="143"/>
    </row>
    <row r="2507" customFormat="false" ht="12.75" hidden="false" customHeight="false" outlineLevel="0" collapsed="false">
      <c r="E2507" s="143"/>
      <c r="F2507" s="143"/>
      <c r="G2507" s="143"/>
    </row>
    <row r="2508" customFormat="false" ht="12.75" hidden="false" customHeight="false" outlineLevel="0" collapsed="false">
      <c r="E2508" s="143"/>
      <c r="F2508" s="143"/>
      <c r="G2508" s="143"/>
    </row>
    <row r="2509" customFormat="false" ht="12.75" hidden="false" customHeight="false" outlineLevel="0" collapsed="false">
      <c r="E2509" s="143"/>
      <c r="F2509" s="143"/>
      <c r="G2509" s="143"/>
    </row>
    <row r="2510" customFormat="false" ht="12.75" hidden="false" customHeight="false" outlineLevel="0" collapsed="false">
      <c r="E2510" s="143"/>
      <c r="F2510" s="143"/>
      <c r="G2510" s="143"/>
    </row>
    <row r="2511" customFormat="false" ht="12.75" hidden="false" customHeight="false" outlineLevel="0" collapsed="false">
      <c r="E2511" s="143"/>
      <c r="F2511" s="143"/>
      <c r="G2511" s="143"/>
    </row>
    <row r="2512" customFormat="false" ht="12.75" hidden="false" customHeight="false" outlineLevel="0" collapsed="false">
      <c r="E2512" s="143"/>
      <c r="F2512" s="143"/>
      <c r="G2512" s="143"/>
    </row>
    <row r="2513" customFormat="false" ht="12.75" hidden="false" customHeight="false" outlineLevel="0" collapsed="false">
      <c r="E2513" s="143"/>
      <c r="F2513" s="143"/>
      <c r="G2513" s="143"/>
    </row>
    <row r="2514" customFormat="false" ht="12.75" hidden="false" customHeight="false" outlineLevel="0" collapsed="false">
      <c r="E2514" s="143"/>
      <c r="F2514" s="143"/>
      <c r="G2514" s="143"/>
    </row>
    <row r="2515" customFormat="false" ht="12.75" hidden="false" customHeight="false" outlineLevel="0" collapsed="false">
      <c r="E2515" s="143"/>
      <c r="F2515" s="143"/>
      <c r="G2515" s="143"/>
    </row>
    <row r="2516" customFormat="false" ht="12.75" hidden="false" customHeight="false" outlineLevel="0" collapsed="false">
      <c r="E2516" s="143"/>
      <c r="F2516" s="143"/>
      <c r="G2516" s="143"/>
    </row>
    <row r="2517" customFormat="false" ht="12.75" hidden="false" customHeight="false" outlineLevel="0" collapsed="false">
      <c r="E2517" s="143"/>
      <c r="F2517" s="143"/>
      <c r="G2517" s="143"/>
    </row>
    <row r="2518" customFormat="false" ht="12.75" hidden="false" customHeight="false" outlineLevel="0" collapsed="false">
      <c r="E2518" s="143"/>
      <c r="F2518" s="143"/>
      <c r="G2518" s="143"/>
    </row>
    <row r="2519" customFormat="false" ht="12.75" hidden="false" customHeight="false" outlineLevel="0" collapsed="false">
      <c r="E2519" s="143"/>
      <c r="F2519" s="143"/>
      <c r="G2519" s="143"/>
    </row>
    <row r="2520" customFormat="false" ht="12.75" hidden="false" customHeight="false" outlineLevel="0" collapsed="false">
      <c r="E2520" s="143"/>
      <c r="F2520" s="143"/>
      <c r="G2520" s="143"/>
    </row>
    <row r="2521" customFormat="false" ht="12.75" hidden="false" customHeight="false" outlineLevel="0" collapsed="false">
      <c r="E2521" s="143"/>
      <c r="F2521" s="143"/>
      <c r="G2521" s="143"/>
    </row>
    <row r="2522" customFormat="false" ht="12.75" hidden="false" customHeight="false" outlineLevel="0" collapsed="false">
      <c r="E2522" s="143"/>
      <c r="F2522" s="143"/>
      <c r="G2522" s="143"/>
    </row>
    <row r="2523" customFormat="false" ht="12.75" hidden="false" customHeight="false" outlineLevel="0" collapsed="false">
      <c r="E2523" s="143"/>
      <c r="F2523" s="143"/>
      <c r="G2523" s="143"/>
    </row>
    <row r="2524" customFormat="false" ht="12.75" hidden="false" customHeight="false" outlineLevel="0" collapsed="false">
      <c r="E2524" s="143"/>
      <c r="F2524" s="143"/>
      <c r="G2524" s="143"/>
    </row>
    <row r="2525" customFormat="false" ht="12.75" hidden="false" customHeight="false" outlineLevel="0" collapsed="false">
      <c r="E2525" s="143"/>
      <c r="F2525" s="143"/>
      <c r="G2525" s="143"/>
    </row>
    <row r="2526" customFormat="false" ht="12.75" hidden="false" customHeight="false" outlineLevel="0" collapsed="false">
      <c r="E2526" s="143"/>
      <c r="F2526" s="143"/>
      <c r="G2526" s="143"/>
    </row>
    <row r="2527" customFormat="false" ht="12.75" hidden="false" customHeight="false" outlineLevel="0" collapsed="false">
      <c r="E2527" s="143"/>
      <c r="F2527" s="143"/>
      <c r="G2527" s="143"/>
    </row>
    <row r="2528" customFormat="false" ht="12.75" hidden="false" customHeight="false" outlineLevel="0" collapsed="false">
      <c r="E2528" s="143"/>
      <c r="F2528" s="143"/>
      <c r="G2528" s="143"/>
    </row>
    <row r="2529" customFormat="false" ht="12.75" hidden="false" customHeight="false" outlineLevel="0" collapsed="false">
      <c r="E2529" s="143"/>
      <c r="F2529" s="143"/>
      <c r="G2529" s="143"/>
    </row>
    <row r="2530" customFormat="false" ht="12.75" hidden="false" customHeight="false" outlineLevel="0" collapsed="false">
      <c r="E2530" s="143"/>
      <c r="F2530" s="143"/>
      <c r="G2530" s="143"/>
    </row>
    <row r="2531" customFormat="false" ht="12.75" hidden="false" customHeight="false" outlineLevel="0" collapsed="false">
      <c r="E2531" s="143"/>
      <c r="F2531" s="143"/>
      <c r="G2531" s="143"/>
    </row>
    <row r="2532" customFormat="false" ht="12.75" hidden="false" customHeight="false" outlineLevel="0" collapsed="false">
      <c r="E2532" s="143"/>
      <c r="F2532" s="143"/>
      <c r="G2532" s="143"/>
    </row>
    <row r="2533" customFormat="false" ht="12.75" hidden="false" customHeight="false" outlineLevel="0" collapsed="false">
      <c r="E2533" s="143"/>
      <c r="F2533" s="143"/>
      <c r="G2533" s="143"/>
    </row>
    <row r="2534" customFormat="false" ht="12.75" hidden="false" customHeight="false" outlineLevel="0" collapsed="false">
      <c r="E2534" s="143"/>
      <c r="F2534" s="143"/>
      <c r="G2534" s="143"/>
    </row>
    <row r="2535" customFormat="false" ht="12.75" hidden="false" customHeight="false" outlineLevel="0" collapsed="false">
      <c r="E2535" s="143"/>
      <c r="F2535" s="143"/>
      <c r="G2535" s="143"/>
    </row>
    <row r="2536" customFormat="false" ht="12.75" hidden="false" customHeight="false" outlineLevel="0" collapsed="false">
      <c r="E2536" s="143"/>
      <c r="F2536" s="143"/>
      <c r="G2536" s="143"/>
    </row>
    <row r="2537" customFormat="false" ht="12.75" hidden="false" customHeight="false" outlineLevel="0" collapsed="false">
      <c r="E2537" s="143"/>
      <c r="F2537" s="143"/>
      <c r="G2537" s="143"/>
    </row>
    <row r="2538" customFormat="false" ht="12.75" hidden="false" customHeight="false" outlineLevel="0" collapsed="false">
      <c r="E2538" s="143"/>
      <c r="F2538" s="143"/>
      <c r="G2538" s="143"/>
    </row>
    <row r="2539" customFormat="false" ht="12.75" hidden="false" customHeight="false" outlineLevel="0" collapsed="false">
      <c r="E2539" s="143"/>
      <c r="F2539" s="143"/>
      <c r="G2539" s="143"/>
    </row>
    <row r="2540" customFormat="false" ht="12.75" hidden="false" customHeight="false" outlineLevel="0" collapsed="false">
      <c r="E2540" s="143"/>
      <c r="F2540" s="143"/>
      <c r="G2540" s="143"/>
    </row>
    <row r="2541" customFormat="false" ht="12.75" hidden="false" customHeight="false" outlineLevel="0" collapsed="false">
      <c r="E2541" s="143"/>
      <c r="F2541" s="143"/>
      <c r="G2541" s="143"/>
    </row>
    <row r="2542" customFormat="false" ht="12.75" hidden="false" customHeight="false" outlineLevel="0" collapsed="false">
      <c r="E2542" s="143"/>
      <c r="F2542" s="143"/>
      <c r="G2542" s="143"/>
    </row>
    <row r="2543" customFormat="false" ht="12.75" hidden="false" customHeight="false" outlineLevel="0" collapsed="false">
      <c r="E2543" s="143"/>
      <c r="F2543" s="143"/>
      <c r="G2543" s="143"/>
    </row>
    <row r="2544" customFormat="false" ht="12.75" hidden="false" customHeight="false" outlineLevel="0" collapsed="false">
      <c r="E2544" s="143"/>
      <c r="F2544" s="143"/>
      <c r="G2544" s="143"/>
    </row>
    <row r="2545" customFormat="false" ht="12.75" hidden="false" customHeight="false" outlineLevel="0" collapsed="false">
      <c r="E2545" s="143"/>
      <c r="F2545" s="143"/>
      <c r="G2545" s="143"/>
    </row>
    <row r="2546" customFormat="false" ht="12.75" hidden="false" customHeight="false" outlineLevel="0" collapsed="false">
      <c r="E2546" s="143"/>
      <c r="F2546" s="143"/>
      <c r="G2546" s="143"/>
    </row>
    <row r="2547" customFormat="false" ht="12.75" hidden="false" customHeight="false" outlineLevel="0" collapsed="false">
      <c r="E2547" s="143"/>
      <c r="F2547" s="143"/>
      <c r="G2547" s="143"/>
    </row>
    <row r="2548" customFormat="false" ht="12.75" hidden="false" customHeight="false" outlineLevel="0" collapsed="false">
      <c r="E2548" s="143"/>
      <c r="F2548" s="143"/>
      <c r="G2548" s="143"/>
    </row>
    <row r="2549" customFormat="false" ht="12.75" hidden="false" customHeight="false" outlineLevel="0" collapsed="false">
      <c r="E2549" s="143"/>
      <c r="F2549" s="143"/>
      <c r="G2549" s="143"/>
    </row>
    <row r="2550" customFormat="false" ht="12.75" hidden="false" customHeight="false" outlineLevel="0" collapsed="false">
      <c r="E2550" s="143"/>
      <c r="F2550" s="143"/>
      <c r="G2550" s="143"/>
    </row>
    <row r="2551" customFormat="false" ht="12.75" hidden="false" customHeight="false" outlineLevel="0" collapsed="false">
      <c r="E2551" s="143"/>
      <c r="F2551" s="143"/>
      <c r="G2551" s="143"/>
    </row>
    <row r="2552" customFormat="false" ht="12.75" hidden="false" customHeight="false" outlineLevel="0" collapsed="false">
      <c r="E2552" s="143"/>
      <c r="F2552" s="143"/>
      <c r="G2552" s="143"/>
    </row>
    <row r="2553" customFormat="false" ht="12.75" hidden="false" customHeight="false" outlineLevel="0" collapsed="false">
      <c r="E2553" s="143"/>
      <c r="F2553" s="143"/>
      <c r="G2553" s="143"/>
    </row>
    <row r="2554" customFormat="false" ht="12.75" hidden="false" customHeight="false" outlineLevel="0" collapsed="false">
      <c r="E2554" s="143"/>
      <c r="F2554" s="143"/>
      <c r="G2554" s="143"/>
    </row>
    <row r="2555" customFormat="false" ht="12.75" hidden="false" customHeight="false" outlineLevel="0" collapsed="false">
      <c r="E2555" s="143"/>
      <c r="F2555" s="143"/>
      <c r="G2555" s="143"/>
    </row>
    <row r="2556" customFormat="false" ht="12.75" hidden="false" customHeight="false" outlineLevel="0" collapsed="false">
      <c r="E2556" s="143"/>
      <c r="F2556" s="143"/>
      <c r="G2556" s="143"/>
    </row>
    <row r="2557" customFormat="false" ht="12.75" hidden="false" customHeight="false" outlineLevel="0" collapsed="false">
      <c r="E2557" s="143"/>
      <c r="F2557" s="143"/>
      <c r="G2557" s="143"/>
    </row>
    <row r="2558" customFormat="false" ht="12.75" hidden="false" customHeight="false" outlineLevel="0" collapsed="false">
      <c r="E2558" s="143"/>
      <c r="F2558" s="143"/>
      <c r="G2558" s="143"/>
    </row>
    <row r="2559" customFormat="false" ht="12.75" hidden="false" customHeight="false" outlineLevel="0" collapsed="false">
      <c r="E2559" s="143"/>
      <c r="F2559" s="143"/>
      <c r="G2559" s="143"/>
    </row>
    <row r="2560" customFormat="false" ht="12.75" hidden="false" customHeight="false" outlineLevel="0" collapsed="false">
      <c r="E2560" s="143"/>
      <c r="F2560" s="143"/>
      <c r="G2560" s="143"/>
    </row>
    <row r="2561" customFormat="false" ht="12.75" hidden="false" customHeight="false" outlineLevel="0" collapsed="false">
      <c r="E2561" s="143"/>
      <c r="F2561" s="143"/>
      <c r="G2561" s="143"/>
    </row>
    <row r="2562" customFormat="false" ht="12.75" hidden="false" customHeight="false" outlineLevel="0" collapsed="false">
      <c r="E2562" s="143"/>
      <c r="F2562" s="143"/>
      <c r="G2562" s="143"/>
    </row>
    <row r="2563" customFormat="false" ht="12.75" hidden="false" customHeight="false" outlineLevel="0" collapsed="false">
      <c r="E2563" s="143"/>
      <c r="F2563" s="143"/>
      <c r="G2563" s="143"/>
    </row>
    <row r="2564" customFormat="false" ht="12.75" hidden="false" customHeight="false" outlineLevel="0" collapsed="false">
      <c r="E2564" s="143"/>
      <c r="F2564" s="143"/>
      <c r="G2564" s="143"/>
    </row>
    <row r="2565" customFormat="false" ht="12.75" hidden="false" customHeight="false" outlineLevel="0" collapsed="false">
      <c r="E2565" s="143"/>
      <c r="F2565" s="143"/>
      <c r="G2565" s="143"/>
    </row>
    <row r="2566" customFormat="false" ht="12.75" hidden="false" customHeight="false" outlineLevel="0" collapsed="false">
      <c r="E2566" s="143"/>
      <c r="F2566" s="143"/>
      <c r="G2566" s="143"/>
    </row>
    <row r="2567" customFormat="false" ht="12.75" hidden="false" customHeight="false" outlineLevel="0" collapsed="false">
      <c r="E2567" s="143"/>
      <c r="F2567" s="143"/>
      <c r="G2567" s="143"/>
    </row>
    <row r="2568" customFormat="false" ht="12.75" hidden="false" customHeight="false" outlineLevel="0" collapsed="false">
      <c r="E2568" s="143"/>
      <c r="F2568" s="143"/>
      <c r="G2568" s="143"/>
    </row>
    <row r="2569" customFormat="false" ht="12.75" hidden="false" customHeight="false" outlineLevel="0" collapsed="false">
      <c r="E2569" s="143"/>
      <c r="F2569" s="143"/>
      <c r="G2569" s="143"/>
    </row>
    <row r="2570" customFormat="false" ht="12.75" hidden="false" customHeight="false" outlineLevel="0" collapsed="false">
      <c r="E2570" s="143"/>
      <c r="F2570" s="143"/>
      <c r="G2570" s="143"/>
    </row>
    <row r="2571" customFormat="false" ht="12.75" hidden="false" customHeight="false" outlineLevel="0" collapsed="false">
      <c r="E2571" s="143"/>
      <c r="F2571" s="143"/>
      <c r="G2571" s="143"/>
    </row>
    <row r="2572" customFormat="false" ht="12.75" hidden="false" customHeight="false" outlineLevel="0" collapsed="false">
      <c r="E2572" s="143"/>
      <c r="F2572" s="143"/>
      <c r="G2572" s="143"/>
    </row>
    <row r="2573" customFormat="false" ht="12.75" hidden="false" customHeight="false" outlineLevel="0" collapsed="false">
      <c r="E2573" s="143"/>
      <c r="F2573" s="143"/>
      <c r="G2573" s="143"/>
    </row>
    <row r="2574" customFormat="false" ht="12.75" hidden="false" customHeight="false" outlineLevel="0" collapsed="false">
      <c r="E2574" s="143"/>
      <c r="F2574" s="143"/>
      <c r="G2574" s="143"/>
    </row>
    <row r="2575" customFormat="false" ht="12.75" hidden="false" customHeight="false" outlineLevel="0" collapsed="false">
      <c r="E2575" s="143"/>
      <c r="F2575" s="143"/>
      <c r="G2575" s="143"/>
    </row>
    <row r="2576" customFormat="false" ht="12.75" hidden="false" customHeight="false" outlineLevel="0" collapsed="false">
      <c r="E2576" s="143"/>
      <c r="F2576" s="143"/>
      <c r="G2576" s="143"/>
    </row>
    <row r="2577" customFormat="false" ht="12.75" hidden="false" customHeight="false" outlineLevel="0" collapsed="false">
      <c r="E2577" s="143"/>
      <c r="F2577" s="143"/>
      <c r="G2577" s="143"/>
    </row>
    <row r="2578" customFormat="false" ht="12.75" hidden="false" customHeight="false" outlineLevel="0" collapsed="false">
      <c r="E2578" s="143"/>
      <c r="F2578" s="143"/>
      <c r="G2578" s="143"/>
    </row>
    <row r="2579" customFormat="false" ht="12.75" hidden="false" customHeight="false" outlineLevel="0" collapsed="false">
      <c r="E2579" s="143"/>
      <c r="F2579" s="143"/>
      <c r="G2579" s="143"/>
    </row>
    <row r="2580" customFormat="false" ht="12.75" hidden="false" customHeight="false" outlineLevel="0" collapsed="false">
      <c r="E2580" s="143"/>
      <c r="F2580" s="143"/>
      <c r="G2580" s="143"/>
    </row>
    <row r="2581" customFormat="false" ht="12.75" hidden="false" customHeight="false" outlineLevel="0" collapsed="false">
      <c r="E2581" s="143"/>
      <c r="F2581" s="143"/>
      <c r="G2581" s="143"/>
    </row>
    <row r="2582" customFormat="false" ht="12.75" hidden="false" customHeight="false" outlineLevel="0" collapsed="false">
      <c r="E2582" s="143"/>
      <c r="F2582" s="143"/>
      <c r="G2582" s="143"/>
    </row>
    <row r="2583" customFormat="false" ht="12.75" hidden="false" customHeight="false" outlineLevel="0" collapsed="false">
      <c r="E2583" s="143"/>
      <c r="F2583" s="143"/>
      <c r="G2583" s="143"/>
    </row>
    <row r="2584" customFormat="false" ht="12.75" hidden="false" customHeight="false" outlineLevel="0" collapsed="false">
      <c r="E2584" s="143"/>
      <c r="F2584" s="143"/>
      <c r="G2584" s="143"/>
    </row>
    <row r="2585" customFormat="false" ht="12.75" hidden="false" customHeight="false" outlineLevel="0" collapsed="false">
      <c r="E2585" s="143"/>
      <c r="F2585" s="143"/>
      <c r="G2585" s="143"/>
    </row>
    <row r="2586" customFormat="false" ht="12.75" hidden="false" customHeight="false" outlineLevel="0" collapsed="false">
      <c r="E2586" s="143"/>
      <c r="F2586" s="143"/>
      <c r="G2586" s="143"/>
    </row>
    <row r="2587" customFormat="false" ht="12.75" hidden="false" customHeight="false" outlineLevel="0" collapsed="false">
      <c r="E2587" s="143"/>
      <c r="F2587" s="143"/>
      <c r="G2587" s="143"/>
    </row>
    <row r="2588" customFormat="false" ht="12.75" hidden="false" customHeight="false" outlineLevel="0" collapsed="false">
      <c r="E2588" s="143"/>
      <c r="F2588" s="143"/>
      <c r="G2588" s="143"/>
    </row>
    <row r="2589" customFormat="false" ht="12.75" hidden="false" customHeight="false" outlineLevel="0" collapsed="false">
      <c r="E2589" s="143"/>
      <c r="F2589" s="143"/>
      <c r="G2589" s="143"/>
    </row>
    <row r="2590" customFormat="false" ht="12.75" hidden="false" customHeight="false" outlineLevel="0" collapsed="false">
      <c r="E2590" s="143"/>
      <c r="F2590" s="143"/>
      <c r="G2590" s="143"/>
    </row>
    <row r="2591" customFormat="false" ht="12.75" hidden="false" customHeight="false" outlineLevel="0" collapsed="false">
      <c r="E2591" s="143"/>
      <c r="F2591" s="143"/>
      <c r="G2591" s="143"/>
    </row>
    <row r="2592" customFormat="false" ht="12.75" hidden="false" customHeight="false" outlineLevel="0" collapsed="false">
      <c r="E2592" s="143"/>
      <c r="F2592" s="143"/>
      <c r="G2592" s="143"/>
    </row>
    <row r="2593" customFormat="false" ht="12.75" hidden="false" customHeight="false" outlineLevel="0" collapsed="false">
      <c r="E2593" s="143"/>
      <c r="F2593" s="143"/>
      <c r="G2593" s="143"/>
    </row>
    <row r="2594" customFormat="false" ht="12.75" hidden="false" customHeight="false" outlineLevel="0" collapsed="false">
      <c r="E2594" s="143"/>
      <c r="F2594" s="143"/>
      <c r="G2594" s="143"/>
    </row>
    <row r="2595" customFormat="false" ht="12.75" hidden="false" customHeight="false" outlineLevel="0" collapsed="false">
      <c r="E2595" s="143"/>
      <c r="F2595" s="143"/>
      <c r="G2595" s="143"/>
    </row>
    <row r="2596" customFormat="false" ht="12.75" hidden="false" customHeight="false" outlineLevel="0" collapsed="false">
      <c r="E2596" s="143"/>
      <c r="F2596" s="143"/>
      <c r="G2596" s="143"/>
    </row>
    <row r="2597" customFormat="false" ht="12.75" hidden="false" customHeight="false" outlineLevel="0" collapsed="false">
      <c r="E2597" s="143"/>
      <c r="F2597" s="143"/>
      <c r="G2597" s="143"/>
    </row>
    <row r="2598" customFormat="false" ht="12.75" hidden="false" customHeight="false" outlineLevel="0" collapsed="false">
      <c r="E2598" s="143"/>
      <c r="F2598" s="143"/>
      <c r="G2598" s="143"/>
    </row>
    <row r="2599" customFormat="false" ht="12.75" hidden="false" customHeight="false" outlineLevel="0" collapsed="false">
      <c r="E2599" s="143"/>
      <c r="F2599" s="143"/>
      <c r="G2599" s="143"/>
    </row>
    <row r="2600" customFormat="false" ht="12.75" hidden="false" customHeight="false" outlineLevel="0" collapsed="false">
      <c r="E2600" s="143"/>
      <c r="F2600" s="143"/>
      <c r="G2600" s="143"/>
    </row>
    <row r="2601" customFormat="false" ht="12.75" hidden="false" customHeight="false" outlineLevel="0" collapsed="false">
      <c r="E2601" s="143"/>
      <c r="F2601" s="143"/>
      <c r="G2601" s="143"/>
    </row>
    <row r="2602" customFormat="false" ht="12.75" hidden="false" customHeight="false" outlineLevel="0" collapsed="false">
      <c r="E2602" s="143"/>
      <c r="F2602" s="143"/>
      <c r="G2602" s="143"/>
    </row>
    <row r="2603" customFormat="false" ht="12.75" hidden="false" customHeight="false" outlineLevel="0" collapsed="false">
      <c r="E2603" s="143"/>
      <c r="F2603" s="143"/>
      <c r="G2603" s="143"/>
    </row>
    <row r="2604" customFormat="false" ht="12.75" hidden="false" customHeight="false" outlineLevel="0" collapsed="false">
      <c r="E2604" s="143"/>
      <c r="F2604" s="143"/>
      <c r="G2604" s="143"/>
    </row>
    <row r="2605" customFormat="false" ht="12.75" hidden="false" customHeight="false" outlineLevel="0" collapsed="false">
      <c r="E2605" s="143"/>
      <c r="F2605" s="143"/>
      <c r="G2605" s="143"/>
    </row>
    <row r="2606" customFormat="false" ht="12.75" hidden="false" customHeight="false" outlineLevel="0" collapsed="false">
      <c r="E2606" s="143"/>
      <c r="F2606" s="143"/>
      <c r="G2606" s="143"/>
    </row>
    <row r="2607" customFormat="false" ht="12.75" hidden="false" customHeight="false" outlineLevel="0" collapsed="false">
      <c r="E2607" s="143"/>
      <c r="F2607" s="143"/>
      <c r="G2607" s="143"/>
    </row>
    <row r="2608" customFormat="false" ht="12.75" hidden="false" customHeight="false" outlineLevel="0" collapsed="false">
      <c r="E2608" s="143"/>
      <c r="F2608" s="143"/>
      <c r="G2608" s="143"/>
    </row>
    <row r="2609" customFormat="false" ht="12.75" hidden="false" customHeight="false" outlineLevel="0" collapsed="false">
      <c r="E2609" s="143"/>
      <c r="F2609" s="143"/>
      <c r="G2609" s="143"/>
    </row>
    <row r="2610" customFormat="false" ht="12.75" hidden="false" customHeight="false" outlineLevel="0" collapsed="false">
      <c r="E2610" s="143"/>
      <c r="F2610" s="143"/>
      <c r="G2610" s="143"/>
    </row>
    <row r="2611" customFormat="false" ht="12.75" hidden="false" customHeight="false" outlineLevel="0" collapsed="false">
      <c r="E2611" s="143"/>
      <c r="F2611" s="143"/>
      <c r="G2611" s="143"/>
    </row>
    <row r="2612" customFormat="false" ht="12.75" hidden="false" customHeight="false" outlineLevel="0" collapsed="false">
      <c r="E2612" s="143"/>
      <c r="F2612" s="143"/>
      <c r="G2612" s="143"/>
    </row>
    <row r="2613" customFormat="false" ht="12.75" hidden="false" customHeight="false" outlineLevel="0" collapsed="false">
      <c r="E2613" s="143"/>
      <c r="F2613" s="143"/>
      <c r="G2613" s="143"/>
    </row>
    <row r="2614" customFormat="false" ht="12.75" hidden="false" customHeight="false" outlineLevel="0" collapsed="false">
      <c r="E2614" s="143"/>
      <c r="F2614" s="143"/>
      <c r="G2614" s="143"/>
    </row>
    <row r="2615" customFormat="false" ht="12.75" hidden="false" customHeight="false" outlineLevel="0" collapsed="false">
      <c r="E2615" s="143"/>
      <c r="F2615" s="143"/>
      <c r="G2615" s="143"/>
    </row>
    <row r="2616" customFormat="false" ht="12.75" hidden="false" customHeight="false" outlineLevel="0" collapsed="false">
      <c r="E2616" s="143"/>
      <c r="F2616" s="143"/>
      <c r="G2616" s="143"/>
    </row>
    <row r="2617" customFormat="false" ht="12.75" hidden="false" customHeight="false" outlineLevel="0" collapsed="false">
      <c r="E2617" s="143"/>
      <c r="F2617" s="143"/>
      <c r="G2617" s="143"/>
    </row>
    <row r="2618" customFormat="false" ht="12.75" hidden="false" customHeight="false" outlineLevel="0" collapsed="false">
      <c r="E2618" s="143"/>
      <c r="F2618" s="143"/>
      <c r="G2618" s="143"/>
    </row>
    <row r="2619" customFormat="false" ht="12.75" hidden="false" customHeight="false" outlineLevel="0" collapsed="false">
      <c r="E2619" s="143"/>
      <c r="F2619" s="143"/>
      <c r="G2619" s="143"/>
    </row>
    <row r="2620" customFormat="false" ht="12.75" hidden="false" customHeight="false" outlineLevel="0" collapsed="false">
      <c r="E2620" s="143"/>
      <c r="F2620" s="143"/>
      <c r="G2620" s="143"/>
    </row>
    <row r="2621" customFormat="false" ht="12.75" hidden="false" customHeight="false" outlineLevel="0" collapsed="false">
      <c r="E2621" s="143"/>
      <c r="F2621" s="143"/>
      <c r="G2621" s="143"/>
    </row>
    <row r="2622" customFormat="false" ht="12.75" hidden="false" customHeight="false" outlineLevel="0" collapsed="false">
      <c r="E2622" s="143"/>
      <c r="F2622" s="143"/>
      <c r="G2622" s="143"/>
    </row>
    <row r="2623" customFormat="false" ht="12.75" hidden="false" customHeight="false" outlineLevel="0" collapsed="false">
      <c r="E2623" s="143"/>
      <c r="F2623" s="143"/>
      <c r="G2623" s="143"/>
    </row>
    <row r="2624" customFormat="false" ht="12.75" hidden="false" customHeight="false" outlineLevel="0" collapsed="false">
      <c r="E2624" s="143"/>
      <c r="F2624" s="143"/>
      <c r="G2624" s="143"/>
    </row>
    <row r="2625" customFormat="false" ht="12.75" hidden="false" customHeight="false" outlineLevel="0" collapsed="false">
      <c r="E2625" s="143"/>
      <c r="F2625" s="143"/>
      <c r="G2625" s="143"/>
    </row>
    <row r="2626" customFormat="false" ht="12.75" hidden="false" customHeight="false" outlineLevel="0" collapsed="false">
      <c r="E2626" s="143"/>
      <c r="F2626" s="143"/>
      <c r="G2626" s="143"/>
    </row>
    <row r="2627" customFormat="false" ht="12.75" hidden="false" customHeight="false" outlineLevel="0" collapsed="false">
      <c r="E2627" s="143"/>
      <c r="F2627" s="143"/>
      <c r="G2627" s="143"/>
    </row>
    <row r="2628" customFormat="false" ht="12.75" hidden="false" customHeight="false" outlineLevel="0" collapsed="false">
      <c r="E2628" s="143"/>
      <c r="F2628" s="143"/>
      <c r="G2628" s="143"/>
    </row>
    <row r="2629" customFormat="false" ht="12.75" hidden="false" customHeight="false" outlineLevel="0" collapsed="false">
      <c r="E2629" s="143"/>
      <c r="F2629" s="143"/>
      <c r="G2629" s="143"/>
    </row>
    <row r="2630" customFormat="false" ht="12.75" hidden="false" customHeight="false" outlineLevel="0" collapsed="false">
      <c r="E2630" s="143"/>
      <c r="F2630" s="143"/>
      <c r="G2630" s="143"/>
    </row>
    <row r="2631" customFormat="false" ht="12.75" hidden="false" customHeight="false" outlineLevel="0" collapsed="false">
      <c r="E2631" s="143"/>
      <c r="F2631" s="143"/>
      <c r="G2631" s="143"/>
    </row>
    <row r="2632" customFormat="false" ht="12.75" hidden="false" customHeight="false" outlineLevel="0" collapsed="false">
      <c r="E2632" s="143"/>
      <c r="F2632" s="143"/>
      <c r="G2632" s="143"/>
    </row>
    <row r="2633" customFormat="false" ht="12.75" hidden="false" customHeight="false" outlineLevel="0" collapsed="false">
      <c r="E2633" s="143"/>
      <c r="F2633" s="143"/>
      <c r="G2633" s="143"/>
    </row>
    <row r="2634" customFormat="false" ht="12.75" hidden="false" customHeight="false" outlineLevel="0" collapsed="false">
      <c r="E2634" s="143"/>
      <c r="F2634" s="143"/>
      <c r="G2634" s="143"/>
    </row>
    <row r="2635" customFormat="false" ht="12.75" hidden="false" customHeight="false" outlineLevel="0" collapsed="false">
      <c r="E2635" s="143"/>
      <c r="F2635" s="143"/>
      <c r="G2635" s="143"/>
    </row>
    <row r="2636" customFormat="false" ht="12.75" hidden="false" customHeight="false" outlineLevel="0" collapsed="false">
      <c r="E2636" s="143"/>
      <c r="F2636" s="143"/>
      <c r="G2636" s="143"/>
    </row>
    <row r="2637" customFormat="false" ht="12.75" hidden="false" customHeight="false" outlineLevel="0" collapsed="false">
      <c r="E2637" s="143"/>
      <c r="F2637" s="143"/>
      <c r="G2637" s="143"/>
    </row>
    <row r="2638" customFormat="false" ht="12.75" hidden="false" customHeight="false" outlineLevel="0" collapsed="false">
      <c r="E2638" s="143"/>
      <c r="F2638" s="143"/>
      <c r="G2638" s="143"/>
    </row>
    <row r="2639" customFormat="false" ht="12.75" hidden="false" customHeight="false" outlineLevel="0" collapsed="false">
      <c r="E2639" s="143"/>
      <c r="F2639" s="143"/>
      <c r="G2639" s="143"/>
    </row>
    <row r="2640" customFormat="false" ht="12.75" hidden="false" customHeight="false" outlineLevel="0" collapsed="false">
      <c r="E2640" s="143"/>
      <c r="F2640" s="143"/>
      <c r="G2640" s="143"/>
    </row>
    <row r="2641" customFormat="false" ht="12.75" hidden="false" customHeight="false" outlineLevel="0" collapsed="false">
      <c r="E2641" s="143"/>
      <c r="F2641" s="143"/>
      <c r="G2641" s="143"/>
    </row>
    <row r="2642" customFormat="false" ht="12.75" hidden="false" customHeight="false" outlineLevel="0" collapsed="false">
      <c r="E2642" s="143"/>
      <c r="F2642" s="143"/>
      <c r="G2642" s="143"/>
    </row>
    <row r="2643" customFormat="false" ht="12.75" hidden="false" customHeight="false" outlineLevel="0" collapsed="false">
      <c r="E2643" s="143"/>
      <c r="F2643" s="143"/>
      <c r="G2643" s="143"/>
    </row>
    <row r="2644" customFormat="false" ht="12.75" hidden="false" customHeight="false" outlineLevel="0" collapsed="false">
      <c r="E2644" s="143"/>
      <c r="F2644" s="143"/>
      <c r="G2644" s="143"/>
    </row>
    <row r="2645" customFormat="false" ht="12.75" hidden="false" customHeight="false" outlineLevel="0" collapsed="false">
      <c r="E2645" s="143"/>
      <c r="F2645" s="143"/>
      <c r="G2645" s="143"/>
    </row>
    <row r="2646" customFormat="false" ht="12.75" hidden="false" customHeight="false" outlineLevel="0" collapsed="false">
      <c r="E2646" s="143"/>
      <c r="F2646" s="143"/>
      <c r="G2646" s="143"/>
    </row>
    <row r="2647" customFormat="false" ht="12.75" hidden="false" customHeight="false" outlineLevel="0" collapsed="false">
      <c r="E2647" s="143"/>
      <c r="F2647" s="143"/>
      <c r="G2647" s="143"/>
    </row>
    <row r="2648" customFormat="false" ht="12.75" hidden="false" customHeight="false" outlineLevel="0" collapsed="false">
      <c r="E2648" s="143"/>
      <c r="F2648" s="143"/>
      <c r="G2648" s="143"/>
    </row>
    <row r="2649" customFormat="false" ht="12.75" hidden="false" customHeight="false" outlineLevel="0" collapsed="false">
      <c r="E2649" s="143"/>
      <c r="F2649" s="143"/>
      <c r="G2649" s="143"/>
    </row>
    <row r="2650" customFormat="false" ht="12.75" hidden="false" customHeight="false" outlineLevel="0" collapsed="false">
      <c r="E2650" s="143"/>
      <c r="F2650" s="143"/>
      <c r="G2650" s="143"/>
    </row>
    <row r="2651" customFormat="false" ht="12.75" hidden="false" customHeight="false" outlineLevel="0" collapsed="false">
      <c r="E2651" s="143"/>
      <c r="F2651" s="143"/>
      <c r="G2651" s="143"/>
    </row>
    <row r="2652" customFormat="false" ht="12.75" hidden="false" customHeight="false" outlineLevel="0" collapsed="false">
      <c r="E2652" s="143"/>
      <c r="F2652" s="143"/>
      <c r="G2652" s="143"/>
    </row>
    <row r="2653" customFormat="false" ht="12.75" hidden="false" customHeight="false" outlineLevel="0" collapsed="false">
      <c r="E2653" s="143"/>
      <c r="F2653" s="143"/>
      <c r="G2653" s="143"/>
    </row>
    <row r="2654" customFormat="false" ht="12.75" hidden="false" customHeight="false" outlineLevel="0" collapsed="false">
      <c r="E2654" s="143"/>
      <c r="F2654" s="143"/>
      <c r="G2654" s="143"/>
    </row>
    <row r="2655" customFormat="false" ht="12.75" hidden="false" customHeight="false" outlineLevel="0" collapsed="false">
      <c r="E2655" s="143"/>
      <c r="F2655" s="143"/>
      <c r="G2655" s="143"/>
    </row>
    <row r="2656" customFormat="false" ht="12.75" hidden="false" customHeight="false" outlineLevel="0" collapsed="false">
      <c r="E2656" s="143"/>
      <c r="F2656" s="143"/>
      <c r="G2656" s="143"/>
    </row>
    <row r="2657" customFormat="false" ht="12.75" hidden="false" customHeight="false" outlineLevel="0" collapsed="false">
      <c r="E2657" s="143"/>
      <c r="F2657" s="143"/>
      <c r="G2657" s="143"/>
    </row>
    <row r="2658" customFormat="false" ht="12.75" hidden="false" customHeight="false" outlineLevel="0" collapsed="false">
      <c r="E2658" s="143"/>
      <c r="F2658" s="143"/>
      <c r="G2658" s="143"/>
    </row>
    <row r="2659" customFormat="false" ht="12.75" hidden="false" customHeight="false" outlineLevel="0" collapsed="false">
      <c r="E2659" s="143"/>
      <c r="F2659" s="143"/>
      <c r="G2659" s="143"/>
    </row>
    <row r="2660" customFormat="false" ht="12.75" hidden="false" customHeight="false" outlineLevel="0" collapsed="false">
      <c r="E2660" s="143"/>
      <c r="F2660" s="143"/>
      <c r="G2660" s="143"/>
    </row>
    <row r="2661" customFormat="false" ht="12.75" hidden="false" customHeight="false" outlineLevel="0" collapsed="false">
      <c r="E2661" s="143"/>
      <c r="F2661" s="143"/>
      <c r="G2661" s="143"/>
    </row>
    <row r="2662" customFormat="false" ht="12.75" hidden="false" customHeight="false" outlineLevel="0" collapsed="false">
      <c r="E2662" s="143"/>
      <c r="F2662" s="143"/>
      <c r="G2662" s="143"/>
    </row>
    <row r="2663" customFormat="false" ht="12.75" hidden="false" customHeight="false" outlineLevel="0" collapsed="false">
      <c r="E2663" s="143"/>
      <c r="F2663" s="143"/>
      <c r="G2663" s="143"/>
    </row>
    <row r="2664" customFormat="false" ht="12.75" hidden="false" customHeight="false" outlineLevel="0" collapsed="false">
      <c r="E2664" s="143"/>
      <c r="F2664" s="143"/>
      <c r="G2664" s="143"/>
    </row>
    <row r="2665" customFormat="false" ht="12.75" hidden="false" customHeight="false" outlineLevel="0" collapsed="false">
      <c r="E2665" s="143"/>
      <c r="F2665" s="143"/>
      <c r="G2665" s="143"/>
    </row>
    <row r="2666" customFormat="false" ht="12.75" hidden="false" customHeight="false" outlineLevel="0" collapsed="false">
      <c r="E2666" s="143"/>
      <c r="F2666" s="143"/>
      <c r="G2666" s="143"/>
    </row>
    <row r="2667" customFormat="false" ht="12.75" hidden="false" customHeight="false" outlineLevel="0" collapsed="false">
      <c r="E2667" s="143"/>
      <c r="F2667" s="143"/>
      <c r="G2667" s="143"/>
    </row>
    <row r="2668" customFormat="false" ht="12.75" hidden="false" customHeight="false" outlineLevel="0" collapsed="false">
      <c r="E2668" s="143"/>
      <c r="F2668" s="143"/>
      <c r="G2668" s="143"/>
    </row>
    <row r="2669" customFormat="false" ht="12.75" hidden="false" customHeight="false" outlineLevel="0" collapsed="false">
      <c r="E2669" s="143"/>
      <c r="F2669" s="143"/>
      <c r="G2669" s="143"/>
    </row>
    <row r="2670" customFormat="false" ht="12.75" hidden="false" customHeight="false" outlineLevel="0" collapsed="false">
      <c r="E2670" s="143"/>
      <c r="F2670" s="143"/>
      <c r="G2670" s="143"/>
    </row>
    <row r="2671" customFormat="false" ht="12.75" hidden="false" customHeight="false" outlineLevel="0" collapsed="false">
      <c r="E2671" s="143"/>
      <c r="F2671" s="143"/>
      <c r="G2671" s="143"/>
    </row>
    <row r="2672" customFormat="false" ht="12.75" hidden="false" customHeight="false" outlineLevel="0" collapsed="false">
      <c r="E2672" s="143"/>
      <c r="F2672" s="143"/>
      <c r="G2672" s="143"/>
    </row>
    <row r="2673" customFormat="false" ht="12.75" hidden="false" customHeight="false" outlineLevel="0" collapsed="false">
      <c r="E2673" s="143"/>
      <c r="F2673" s="143"/>
      <c r="G2673" s="143"/>
    </row>
    <row r="2674" customFormat="false" ht="12.75" hidden="false" customHeight="false" outlineLevel="0" collapsed="false">
      <c r="E2674" s="143"/>
      <c r="F2674" s="143"/>
      <c r="G2674" s="143"/>
    </row>
    <row r="2675" customFormat="false" ht="12.75" hidden="false" customHeight="false" outlineLevel="0" collapsed="false">
      <c r="E2675" s="143"/>
      <c r="F2675" s="143"/>
      <c r="G2675" s="143"/>
    </row>
    <row r="2676" customFormat="false" ht="12.75" hidden="false" customHeight="false" outlineLevel="0" collapsed="false">
      <c r="E2676" s="143"/>
      <c r="F2676" s="143"/>
      <c r="G2676" s="143"/>
    </row>
    <row r="2677" customFormat="false" ht="12.75" hidden="false" customHeight="false" outlineLevel="0" collapsed="false">
      <c r="E2677" s="143"/>
      <c r="F2677" s="143"/>
      <c r="G2677" s="143"/>
    </row>
    <row r="2678" customFormat="false" ht="12.75" hidden="false" customHeight="false" outlineLevel="0" collapsed="false">
      <c r="E2678" s="143"/>
      <c r="F2678" s="143"/>
      <c r="G2678" s="143"/>
    </row>
    <row r="2679" customFormat="false" ht="12.75" hidden="false" customHeight="false" outlineLevel="0" collapsed="false">
      <c r="E2679" s="143"/>
      <c r="F2679" s="143"/>
      <c r="G2679" s="143"/>
    </row>
    <row r="2680" customFormat="false" ht="12.75" hidden="false" customHeight="false" outlineLevel="0" collapsed="false">
      <c r="E2680" s="143"/>
      <c r="F2680" s="143"/>
      <c r="G2680" s="143"/>
    </row>
    <row r="2681" customFormat="false" ht="12.75" hidden="false" customHeight="false" outlineLevel="0" collapsed="false">
      <c r="E2681" s="143"/>
      <c r="F2681" s="143"/>
      <c r="G2681" s="143"/>
    </row>
    <row r="2682" customFormat="false" ht="12.75" hidden="false" customHeight="false" outlineLevel="0" collapsed="false">
      <c r="E2682" s="143"/>
      <c r="F2682" s="143"/>
      <c r="G2682" s="143"/>
    </row>
    <row r="2683" customFormat="false" ht="12.75" hidden="false" customHeight="false" outlineLevel="0" collapsed="false">
      <c r="E2683" s="143"/>
      <c r="F2683" s="143"/>
      <c r="G2683" s="143"/>
    </row>
    <row r="2684" customFormat="false" ht="12.75" hidden="false" customHeight="false" outlineLevel="0" collapsed="false">
      <c r="E2684" s="143"/>
      <c r="F2684" s="143"/>
      <c r="G2684" s="143"/>
    </row>
    <row r="2685" customFormat="false" ht="12.75" hidden="false" customHeight="false" outlineLevel="0" collapsed="false">
      <c r="E2685" s="143"/>
      <c r="F2685" s="143"/>
      <c r="G2685" s="143"/>
    </row>
    <row r="2686" customFormat="false" ht="12.75" hidden="false" customHeight="false" outlineLevel="0" collapsed="false">
      <c r="E2686" s="143"/>
      <c r="F2686" s="143"/>
      <c r="G2686" s="143"/>
    </row>
    <row r="2687" customFormat="false" ht="12.75" hidden="false" customHeight="false" outlineLevel="0" collapsed="false">
      <c r="E2687" s="143"/>
      <c r="F2687" s="143"/>
      <c r="G2687" s="143"/>
    </row>
    <row r="2688" customFormat="false" ht="12.75" hidden="false" customHeight="false" outlineLevel="0" collapsed="false">
      <c r="E2688" s="143"/>
      <c r="F2688" s="143"/>
      <c r="G2688" s="143"/>
    </row>
    <row r="2689" customFormat="false" ht="12.75" hidden="false" customHeight="false" outlineLevel="0" collapsed="false">
      <c r="E2689" s="143"/>
      <c r="F2689" s="143"/>
      <c r="G2689" s="143"/>
    </row>
    <row r="2690" customFormat="false" ht="12.75" hidden="false" customHeight="false" outlineLevel="0" collapsed="false">
      <c r="E2690" s="143"/>
      <c r="F2690" s="143"/>
      <c r="G2690" s="143"/>
    </row>
    <row r="2691" customFormat="false" ht="12.75" hidden="false" customHeight="false" outlineLevel="0" collapsed="false">
      <c r="E2691" s="143"/>
      <c r="F2691" s="143"/>
      <c r="G2691" s="143"/>
    </row>
    <row r="2692" customFormat="false" ht="12.75" hidden="false" customHeight="false" outlineLevel="0" collapsed="false">
      <c r="E2692" s="143"/>
      <c r="F2692" s="143"/>
      <c r="G2692" s="143"/>
    </row>
    <row r="2693" customFormat="false" ht="12.75" hidden="false" customHeight="false" outlineLevel="0" collapsed="false">
      <c r="E2693" s="143"/>
      <c r="F2693" s="143"/>
      <c r="G2693" s="143"/>
    </row>
    <row r="2694" customFormat="false" ht="12.75" hidden="false" customHeight="false" outlineLevel="0" collapsed="false">
      <c r="E2694" s="143"/>
      <c r="F2694" s="143"/>
      <c r="G2694" s="143"/>
    </row>
    <row r="2695" customFormat="false" ht="12.75" hidden="false" customHeight="false" outlineLevel="0" collapsed="false">
      <c r="E2695" s="143"/>
      <c r="F2695" s="143"/>
      <c r="G2695" s="143"/>
    </row>
    <row r="2696" customFormat="false" ht="12.75" hidden="false" customHeight="false" outlineLevel="0" collapsed="false">
      <c r="E2696" s="143"/>
      <c r="F2696" s="143"/>
      <c r="G2696" s="143"/>
    </row>
    <row r="2697" customFormat="false" ht="12.75" hidden="false" customHeight="false" outlineLevel="0" collapsed="false">
      <c r="E2697" s="143"/>
      <c r="F2697" s="143"/>
      <c r="G2697" s="143"/>
    </row>
    <row r="2698" customFormat="false" ht="12.75" hidden="false" customHeight="false" outlineLevel="0" collapsed="false">
      <c r="E2698" s="143"/>
      <c r="F2698" s="143"/>
      <c r="G2698" s="143"/>
    </row>
    <row r="2699" customFormat="false" ht="12.75" hidden="false" customHeight="false" outlineLevel="0" collapsed="false">
      <c r="E2699" s="143"/>
      <c r="F2699" s="143"/>
      <c r="G2699" s="143"/>
    </row>
    <row r="2700" customFormat="false" ht="12.75" hidden="false" customHeight="false" outlineLevel="0" collapsed="false">
      <c r="E2700" s="143"/>
      <c r="F2700" s="143"/>
      <c r="G2700" s="143"/>
    </row>
    <row r="2701" customFormat="false" ht="12.75" hidden="false" customHeight="false" outlineLevel="0" collapsed="false">
      <c r="E2701" s="143"/>
      <c r="F2701" s="143"/>
      <c r="G2701" s="143"/>
    </row>
    <row r="2702" customFormat="false" ht="12.75" hidden="false" customHeight="false" outlineLevel="0" collapsed="false">
      <c r="E2702" s="143"/>
      <c r="F2702" s="143"/>
      <c r="G2702" s="143"/>
    </row>
    <row r="2703" customFormat="false" ht="12.75" hidden="false" customHeight="false" outlineLevel="0" collapsed="false">
      <c r="E2703" s="143"/>
      <c r="F2703" s="143"/>
      <c r="G2703" s="143"/>
    </row>
    <row r="2704" customFormat="false" ht="12.75" hidden="false" customHeight="false" outlineLevel="0" collapsed="false">
      <c r="E2704" s="143"/>
      <c r="F2704" s="143"/>
      <c r="G2704" s="143"/>
    </row>
    <row r="2705" customFormat="false" ht="12.75" hidden="false" customHeight="false" outlineLevel="0" collapsed="false">
      <c r="E2705" s="143"/>
      <c r="F2705" s="143"/>
      <c r="G2705" s="143"/>
    </row>
    <row r="2706" customFormat="false" ht="12.75" hidden="false" customHeight="false" outlineLevel="0" collapsed="false">
      <c r="E2706" s="143"/>
      <c r="F2706" s="143"/>
      <c r="G2706" s="143"/>
    </row>
    <row r="2707" customFormat="false" ht="12.75" hidden="false" customHeight="false" outlineLevel="0" collapsed="false">
      <c r="E2707" s="143"/>
      <c r="F2707" s="143"/>
      <c r="G2707" s="143"/>
    </row>
    <row r="2708" customFormat="false" ht="12.75" hidden="false" customHeight="false" outlineLevel="0" collapsed="false">
      <c r="E2708" s="143"/>
      <c r="F2708" s="143"/>
      <c r="G2708" s="143"/>
    </row>
    <row r="2709" customFormat="false" ht="12.75" hidden="false" customHeight="false" outlineLevel="0" collapsed="false">
      <c r="E2709" s="143"/>
      <c r="F2709" s="143"/>
      <c r="G2709" s="143"/>
    </row>
    <row r="2710" customFormat="false" ht="12.75" hidden="false" customHeight="false" outlineLevel="0" collapsed="false">
      <c r="E2710" s="143"/>
      <c r="F2710" s="143"/>
      <c r="G2710" s="143"/>
    </row>
    <row r="2711" customFormat="false" ht="12.75" hidden="false" customHeight="false" outlineLevel="0" collapsed="false">
      <c r="E2711" s="143"/>
      <c r="F2711" s="143"/>
      <c r="G2711" s="143"/>
    </row>
    <row r="2712" customFormat="false" ht="12.75" hidden="false" customHeight="false" outlineLevel="0" collapsed="false">
      <c r="E2712" s="143"/>
      <c r="F2712" s="143"/>
      <c r="G2712" s="143"/>
    </row>
    <row r="2713" customFormat="false" ht="12.75" hidden="false" customHeight="false" outlineLevel="0" collapsed="false">
      <c r="E2713" s="143"/>
      <c r="F2713" s="143"/>
      <c r="G2713" s="143"/>
    </row>
    <row r="2714" customFormat="false" ht="12.75" hidden="false" customHeight="false" outlineLevel="0" collapsed="false">
      <c r="E2714" s="143"/>
      <c r="F2714" s="143"/>
      <c r="G2714" s="143"/>
    </row>
    <row r="2715" customFormat="false" ht="12.75" hidden="false" customHeight="false" outlineLevel="0" collapsed="false">
      <c r="E2715" s="143"/>
      <c r="F2715" s="143"/>
      <c r="G2715" s="143"/>
    </row>
    <row r="2716" customFormat="false" ht="12.75" hidden="false" customHeight="false" outlineLevel="0" collapsed="false">
      <c r="E2716" s="143"/>
      <c r="F2716" s="143"/>
      <c r="G2716" s="143"/>
    </row>
    <row r="2717" customFormat="false" ht="12.75" hidden="false" customHeight="false" outlineLevel="0" collapsed="false">
      <c r="E2717" s="143"/>
      <c r="F2717" s="143"/>
      <c r="G2717" s="143"/>
    </row>
    <row r="2718" customFormat="false" ht="12.75" hidden="false" customHeight="false" outlineLevel="0" collapsed="false">
      <c r="E2718" s="143"/>
      <c r="F2718" s="143"/>
      <c r="G2718" s="143"/>
    </row>
    <row r="2719" customFormat="false" ht="12.75" hidden="false" customHeight="false" outlineLevel="0" collapsed="false">
      <c r="E2719" s="143"/>
      <c r="F2719" s="143"/>
      <c r="G2719" s="143"/>
    </row>
    <row r="2720" customFormat="false" ht="12.75" hidden="false" customHeight="false" outlineLevel="0" collapsed="false">
      <c r="E2720" s="143"/>
      <c r="F2720" s="143"/>
      <c r="G2720" s="143"/>
    </row>
    <row r="2721" customFormat="false" ht="12.75" hidden="false" customHeight="false" outlineLevel="0" collapsed="false">
      <c r="E2721" s="143"/>
      <c r="F2721" s="143"/>
      <c r="G2721" s="143"/>
    </row>
    <row r="2722" customFormat="false" ht="12.75" hidden="false" customHeight="false" outlineLevel="0" collapsed="false">
      <c r="E2722" s="143"/>
      <c r="F2722" s="143"/>
      <c r="G2722" s="143"/>
    </row>
    <row r="2723" customFormat="false" ht="12.75" hidden="false" customHeight="false" outlineLevel="0" collapsed="false">
      <c r="E2723" s="143"/>
      <c r="F2723" s="143"/>
      <c r="G2723" s="143"/>
    </row>
    <row r="2724" customFormat="false" ht="12.75" hidden="false" customHeight="false" outlineLevel="0" collapsed="false">
      <c r="E2724" s="143"/>
      <c r="F2724" s="143"/>
      <c r="G2724" s="143"/>
    </row>
    <row r="2725" customFormat="false" ht="12.75" hidden="false" customHeight="false" outlineLevel="0" collapsed="false">
      <c r="E2725" s="143"/>
      <c r="F2725" s="143"/>
      <c r="G2725" s="143"/>
    </row>
    <row r="2726" customFormat="false" ht="12.75" hidden="false" customHeight="false" outlineLevel="0" collapsed="false">
      <c r="E2726" s="143"/>
      <c r="F2726" s="143"/>
      <c r="G2726" s="143"/>
    </row>
    <row r="2727" customFormat="false" ht="12.75" hidden="false" customHeight="false" outlineLevel="0" collapsed="false">
      <c r="E2727" s="143"/>
      <c r="F2727" s="143"/>
      <c r="G2727" s="143"/>
    </row>
    <row r="2728" customFormat="false" ht="12.75" hidden="false" customHeight="false" outlineLevel="0" collapsed="false">
      <c r="E2728" s="143"/>
      <c r="F2728" s="143"/>
      <c r="G2728" s="143"/>
    </row>
    <row r="2729" customFormat="false" ht="12.75" hidden="false" customHeight="false" outlineLevel="0" collapsed="false">
      <c r="E2729" s="143"/>
      <c r="F2729" s="143"/>
      <c r="G2729" s="143"/>
    </row>
    <row r="2730" customFormat="false" ht="12.75" hidden="false" customHeight="false" outlineLevel="0" collapsed="false">
      <c r="E2730" s="143"/>
      <c r="F2730" s="143"/>
      <c r="G2730" s="143"/>
    </row>
    <row r="2731" customFormat="false" ht="12.75" hidden="false" customHeight="false" outlineLevel="0" collapsed="false">
      <c r="E2731" s="143"/>
      <c r="F2731" s="143"/>
      <c r="G2731" s="143"/>
    </row>
    <row r="2732" customFormat="false" ht="12.75" hidden="false" customHeight="false" outlineLevel="0" collapsed="false">
      <c r="E2732" s="143"/>
      <c r="F2732" s="143"/>
      <c r="G2732" s="143"/>
    </row>
    <row r="2733" customFormat="false" ht="12.75" hidden="false" customHeight="false" outlineLevel="0" collapsed="false">
      <c r="E2733" s="143"/>
      <c r="F2733" s="143"/>
      <c r="G2733" s="143"/>
    </row>
    <row r="2734" customFormat="false" ht="12.75" hidden="false" customHeight="false" outlineLevel="0" collapsed="false">
      <c r="E2734" s="143"/>
      <c r="F2734" s="143"/>
      <c r="G2734" s="143"/>
    </row>
    <row r="2735" customFormat="false" ht="12.75" hidden="false" customHeight="false" outlineLevel="0" collapsed="false">
      <c r="E2735" s="143"/>
      <c r="F2735" s="143"/>
      <c r="G2735" s="143"/>
    </row>
    <row r="2736" customFormat="false" ht="12.75" hidden="false" customHeight="false" outlineLevel="0" collapsed="false">
      <c r="E2736" s="143"/>
      <c r="F2736" s="143"/>
      <c r="G2736" s="143"/>
    </row>
    <row r="2737" customFormat="false" ht="12.75" hidden="false" customHeight="false" outlineLevel="0" collapsed="false">
      <c r="E2737" s="143"/>
      <c r="F2737" s="143"/>
      <c r="G2737" s="143"/>
    </row>
    <row r="2738" customFormat="false" ht="12.75" hidden="false" customHeight="false" outlineLevel="0" collapsed="false">
      <c r="E2738" s="143"/>
      <c r="F2738" s="143"/>
      <c r="G2738" s="143"/>
    </row>
    <row r="2739" customFormat="false" ht="12.75" hidden="false" customHeight="false" outlineLevel="0" collapsed="false">
      <c r="E2739" s="143"/>
      <c r="F2739" s="143"/>
      <c r="G2739" s="143"/>
    </row>
    <row r="2740" customFormat="false" ht="12.75" hidden="false" customHeight="false" outlineLevel="0" collapsed="false">
      <c r="E2740" s="143"/>
      <c r="F2740" s="143"/>
      <c r="G2740" s="143"/>
    </row>
    <row r="2741" customFormat="false" ht="12.75" hidden="false" customHeight="false" outlineLevel="0" collapsed="false">
      <c r="E2741" s="143"/>
      <c r="F2741" s="143"/>
      <c r="G2741" s="143"/>
    </row>
    <row r="2742" customFormat="false" ht="12.75" hidden="false" customHeight="false" outlineLevel="0" collapsed="false">
      <c r="E2742" s="143"/>
      <c r="F2742" s="143"/>
      <c r="G2742" s="143"/>
    </row>
    <row r="2743" customFormat="false" ht="12.75" hidden="false" customHeight="false" outlineLevel="0" collapsed="false">
      <c r="E2743" s="143"/>
      <c r="F2743" s="143"/>
      <c r="G2743" s="143"/>
    </row>
    <row r="2744" customFormat="false" ht="12.75" hidden="false" customHeight="false" outlineLevel="0" collapsed="false">
      <c r="E2744" s="143"/>
      <c r="F2744" s="143"/>
      <c r="G2744" s="143"/>
    </row>
    <row r="2745" customFormat="false" ht="12.75" hidden="false" customHeight="false" outlineLevel="0" collapsed="false">
      <c r="E2745" s="143"/>
      <c r="F2745" s="143"/>
      <c r="G2745" s="143"/>
    </row>
    <row r="2746" customFormat="false" ht="12.75" hidden="false" customHeight="false" outlineLevel="0" collapsed="false">
      <c r="E2746" s="143"/>
      <c r="F2746" s="143"/>
      <c r="G2746" s="143"/>
    </row>
    <row r="2747" customFormat="false" ht="12.75" hidden="false" customHeight="false" outlineLevel="0" collapsed="false">
      <c r="E2747" s="143"/>
      <c r="F2747" s="143"/>
      <c r="G2747" s="143"/>
    </row>
    <row r="2748" customFormat="false" ht="12.75" hidden="false" customHeight="false" outlineLevel="0" collapsed="false">
      <c r="E2748" s="143"/>
      <c r="F2748" s="143"/>
      <c r="G2748" s="143"/>
    </row>
    <row r="2749" customFormat="false" ht="12.75" hidden="false" customHeight="false" outlineLevel="0" collapsed="false">
      <c r="E2749" s="143"/>
      <c r="F2749" s="143"/>
      <c r="G2749" s="143"/>
    </row>
    <row r="2750" customFormat="false" ht="12.75" hidden="false" customHeight="false" outlineLevel="0" collapsed="false">
      <c r="E2750" s="143"/>
      <c r="F2750" s="143"/>
      <c r="G2750" s="143"/>
    </row>
    <row r="2751" customFormat="false" ht="12.75" hidden="false" customHeight="false" outlineLevel="0" collapsed="false">
      <c r="E2751" s="143"/>
      <c r="F2751" s="143"/>
      <c r="G2751" s="143"/>
    </row>
    <row r="2752" customFormat="false" ht="12.75" hidden="false" customHeight="false" outlineLevel="0" collapsed="false">
      <c r="E2752" s="143"/>
      <c r="F2752" s="143"/>
      <c r="G2752" s="143"/>
    </row>
    <row r="2753" customFormat="false" ht="12.75" hidden="false" customHeight="false" outlineLevel="0" collapsed="false">
      <c r="E2753" s="143"/>
      <c r="F2753" s="143"/>
      <c r="G2753" s="143"/>
    </row>
    <row r="2754" customFormat="false" ht="12.75" hidden="false" customHeight="false" outlineLevel="0" collapsed="false">
      <c r="E2754" s="143"/>
      <c r="F2754" s="143"/>
      <c r="G2754" s="143"/>
    </row>
    <row r="2755" customFormat="false" ht="12.75" hidden="false" customHeight="false" outlineLevel="0" collapsed="false">
      <c r="E2755" s="143"/>
      <c r="F2755" s="143"/>
      <c r="G2755" s="143"/>
    </row>
    <row r="2756" customFormat="false" ht="12.75" hidden="false" customHeight="false" outlineLevel="0" collapsed="false">
      <c r="E2756" s="143"/>
      <c r="F2756" s="143"/>
      <c r="G2756" s="143"/>
    </row>
    <row r="2757" customFormat="false" ht="12.75" hidden="false" customHeight="false" outlineLevel="0" collapsed="false">
      <c r="E2757" s="143"/>
      <c r="F2757" s="143"/>
      <c r="G2757" s="143"/>
    </row>
    <row r="2758" customFormat="false" ht="12.75" hidden="false" customHeight="false" outlineLevel="0" collapsed="false">
      <c r="E2758" s="143"/>
      <c r="F2758" s="143"/>
      <c r="G2758" s="143"/>
    </row>
    <row r="2759" customFormat="false" ht="12.75" hidden="false" customHeight="false" outlineLevel="0" collapsed="false">
      <c r="E2759" s="143"/>
      <c r="F2759" s="143"/>
      <c r="G2759" s="143"/>
    </row>
    <row r="2760" customFormat="false" ht="12.75" hidden="false" customHeight="false" outlineLevel="0" collapsed="false">
      <c r="E2760" s="143"/>
      <c r="F2760" s="143"/>
      <c r="G2760" s="143"/>
    </row>
    <row r="2761" customFormat="false" ht="12.75" hidden="false" customHeight="false" outlineLevel="0" collapsed="false">
      <c r="E2761" s="143"/>
      <c r="F2761" s="143"/>
      <c r="G2761" s="143"/>
    </row>
    <row r="2762" customFormat="false" ht="12.75" hidden="false" customHeight="false" outlineLevel="0" collapsed="false">
      <c r="E2762" s="143"/>
      <c r="F2762" s="143"/>
      <c r="G2762" s="143"/>
    </row>
    <row r="2763" customFormat="false" ht="12.75" hidden="false" customHeight="false" outlineLevel="0" collapsed="false">
      <c r="E2763" s="143"/>
      <c r="F2763" s="143"/>
      <c r="G2763" s="143"/>
    </row>
    <row r="2764" customFormat="false" ht="12.75" hidden="false" customHeight="false" outlineLevel="0" collapsed="false">
      <c r="E2764" s="143"/>
      <c r="F2764" s="143"/>
      <c r="G2764" s="143"/>
    </row>
    <row r="2765" customFormat="false" ht="12.75" hidden="false" customHeight="false" outlineLevel="0" collapsed="false">
      <c r="E2765" s="143"/>
      <c r="F2765" s="143"/>
      <c r="G2765" s="143"/>
    </row>
    <row r="2766" customFormat="false" ht="12.75" hidden="false" customHeight="false" outlineLevel="0" collapsed="false">
      <c r="E2766" s="143"/>
      <c r="F2766" s="143"/>
      <c r="G2766" s="143"/>
    </row>
    <row r="2767" customFormat="false" ht="12.75" hidden="false" customHeight="false" outlineLevel="0" collapsed="false">
      <c r="E2767" s="143"/>
      <c r="F2767" s="143"/>
      <c r="G2767" s="143"/>
    </row>
    <row r="2768" customFormat="false" ht="12.75" hidden="false" customHeight="false" outlineLevel="0" collapsed="false">
      <c r="E2768" s="143"/>
      <c r="F2768" s="143"/>
      <c r="G2768" s="143"/>
    </row>
    <row r="2769" customFormat="false" ht="12.75" hidden="false" customHeight="false" outlineLevel="0" collapsed="false">
      <c r="E2769" s="143"/>
      <c r="F2769" s="143"/>
      <c r="G2769" s="143"/>
    </row>
    <row r="2770" customFormat="false" ht="12.75" hidden="false" customHeight="false" outlineLevel="0" collapsed="false">
      <c r="E2770" s="143"/>
      <c r="F2770" s="143"/>
      <c r="G2770" s="143"/>
    </row>
    <row r="2771" customFormat="false" ht="12.75" hidden="false" customHeight="false" outlineLevel="0" collapsed="false">
      <c r="E2771" s="143"/>
      <c r="F2771" s="143"/>
      <c r="G2771" s="143"/>
    </row>
    <row r="2772" customFormat="false" ht="12.75" hidden="false" customHeight="false" outlineLevel="0" collapsed="false">
      <c r="E2772" s="143"/>
      <c r="F2772" s="143"/>
      <c r="G2772" s="143"/>
    </row>
    <row r="2773" customFormat="false" ht="12.75" hidden="false" customHeight="false" outlineLevel="0" collapsed="false">
      <c r="E2773" s="143"/>
      <c r="F2773" s="143"/>
      <c r="G2773" s="143"/>
    </row>
    <row r="2774" customFormat="false" ht="12.75" hidden="false" customHeight="false" outlineLevel="0" collapsed="false">
      <c r="E2774" s="143"/>
      <c r="F2774" s="143"/>
      <c r="G2774" s="143"/>
    </row>
    <row r="2775" customFormat="false" ht="12.75" hidden="false" customHeight="false" outlineLevel="0" collapsed="false">
      <c r="E2775" s="143"/>
      <c r="F2775" s="143"/>
      <c r="G2775" s="143"/>
    </row>
    <row r="2776" customFormat="false" ht="12.75" hidden="false" customHeight="false" outlineLevel="0" collapsed="false">
      <c r="E2776" s="143"/>
      <c r="F2776" s="143"/>
      <c r="G2776" s="143"/>
    </row>
    <row r="2777" customFormat="false" ht="12.75" hidden="false" customHeight="false" outlineLevel="0" collapsed="false">
      <c r="E2777" s="143"/>
      <c r="F2777" s="143"/>
      <c r="G2777" s="143"/>
    </row>
    <row r="2778" customFormat="false" ht="12.75" hidden="false" customHeight="false" outlineLevel="0" collapsed="false">
      <c r="E2778" s="143"/>
      <c r="F2778" s="143"/>
      <c r="G2778" s="143"/>
    </row>
    <row r="2779" customFormat="false" ht="12.75" hidden="false" customHeight="false" outlineLevel="0" collapsed="false">
      <c r="E2779" s="143"/>
      <c r="F2779" s="143"/>
      <c r="G2779" s="143"/>
    </row>
    <row r="2780" customFormat="false" ht="12.75" hidden="false" customHeight="false" outlineLevel="0" collapsed="false">
      <c r="E2780" s="143"/>
      <c r="F2780" s="143"/>
      <c r="G2780" s="143"/>
    </row>
    <row r="2781" customFormat="false" ht="12.75" hidden="false" customHeight="false" outlineLevel="0" collapsed="false">
      <c r="E2781" s="143"/>
      <c r="F2781" s="143"/>
      <c r="G2781" s="143"/>
    </row>
    <row r="2782" customFormat="false" ht="12.75" hidden="false" customHeight="false" outlineLevel="0" collapsed="false">
      <c r="E2782" s="143"/>
      <c r="F2782" s="143"/>
      <c r="G2782" s="143"/>
    </row>
    <row r="2783" customFormat="false" ht="12.75" hidden="false" customHeight="false" outlineLevel="0" collapsed="false">
      <c r="E2783" s="143"/>
      <c r="F2783" s="143"/>
      <c r="G2783" s="143"/>
    </row>
    <row r="2784" customFormat="false" ht="12.75" hidden="false" customHeight="false" outlineLevel="0" collapsed="false">
      <c r="E2784" s="143"/>
      <c r="F2784" s="143"/>
      <c r="G2784" s="143"/>
    </row>
    <row r="2785" customFormat="false" ht="12.75" hidden="false" customHeight="false" outlineLevel="0" collapsed="false">
      <c r="E2785" s="143"/>
      <c r="F2785" s="143"/>
      <c r="G2785" s="143"/>
    </row>
    <row r="2786" customFormat="false" ht="12.75" hidden="false" customHeight="false" outlineLevel="0" collapsed="false">
      <c r="E2786" s="143"/>
      <c r="F2786" s="143"/>
      <c r="G2786" s="143"/>
    </row>
    <row r="2787" customFormat="false" ht="12.75" hidden="false" customHeight="false" outlineLevel="0" collapsed="false">
      <c r="E2787" s="143"/>
      <c r="F2787" s="143"/>
      <c r="G2787" s="143"/>
    </row>
    <row r="2788" customFormat="false" ht="12.75" hidden="false" customHeight="false" outlineLevel="0" collapsed="false">
      <c r="E2788" s="143"/>
      <c r="F2788" s="143"/>
      <c r="G2788" s="143"/>
    </row>
    <row r="2789" customFormat="false" ht="12.75" hidden="false" customHeight="false" outlineLevel="0" collapsed="false">
      <c r="E2789" s="143"/>
      <c r="F2789" s="143"/>
      <c r="G2789" s="143"/>
    </row>
    <row r="2790" customFormat="false" ht="12.75" hidden="false" customHeight="false" outlineLevel="0" collapsed="false">
      <c r="E2790" s="143"/>
      <c r="F2790" s="143"/>
      <c r="G2790" s="143"/>
    </row>
    <row r="2791" customFormat="false" ht="12.75" hidden="false" customHeight="false" outlineLevel="0" collapsed="false">
      <c r="E2791" s="143"/>
      <c r="F2791" s="143"/>
      <c r="G2791" s="143"/>
    </row>
    <row r="2792" customFormat="false" ht="12.75" hidden="false" customHeight="false" outlineLevel="0" collapsed="false">
      <c r="E2792" s="143"/>
      <c r="F2792" s="143"/>
      <c r="G2792" s="143"/>
    </row>
    <row r="2793" customFormat="false" ht="12.75" hidden="false" customHeight="false" outlineLevel="0" collapsed="false">
      <c r="E2793" s="143"/>
      <c r="F2793" s="143"/>
      <c r="G2793" s="143"/>
    </row>
    <row r="2794" customFormat="false" ht="12.75" hidden="false" customHeight="false" outlineLevel="0" collapsed="false">
      <c r="E2794" s="143"/>
      <c r="F2794" s="143"/>
      <c r="G2794" s="143"/>
    </row>
    <row r="2795" customFormat="false" ht="12.75" hidden="false" customHeight="false" outlineLevel="0" collapsed="false">
      <c r="E2795" s="143"/>
      <c r="F2795" s="143"/>
      <c r="G2795" s="143"/>
    </row>
    <row r="2796" customFormat="false" ht="12.75" hidden="false" customHeight="false" outlineLevel="0" collapsed="false">
      <c r="E2796" s="143"/>
      <c r="F2796" s="143"/>
      <c r="G2796" s="143"/>
    </row>
    <row r="2797" customFormat="false" ht="12.75" hidden="false" customHeight="false" outlineLevel="0" collapsed="false">
      <c r="E2797" s="143"/>
      <c r="F2797" s="143"/>
      <c r="G2797" s="143"/>
    </row>
    <row r="2798" customFormat="false" ht="12.75" hidden="false" customHeight="false" outlineLevel="0" collapsed="false">
      <c r="E2798" s="143"/>
      <c r="F2798" s="143"/>
      <c r="G2798" s="143"/>
    </row>
    <row r="2799" customFormat="false" ht="12.75" hidden="false" customHeight="false" outlineLevel="0" collapsed="false">
      <c r="E2799" s="143"/>
      <c r="F2799" s="143"/>
      <c r="G2799" s="143"/>
    </row>
    <row r="2800" customFormat="false" ht="12.75" hidden="false" customHeight="false" outlineLevel="0" collapsed="false">
      <c r="E2800" s="143"/>
      <c r="F2800" s="143"/>
      <c r="G2800" s="143"/>
    </row>
    <row r="2801" customFormat="false" ht="12.75" hidden="false" customHeight="false" outlineLevel="0" collapsed="false">
      <c r="E2801" s="143"/>
      <c r="F2801" s="143"/>
      <c r="G2801" s="143"/>
    </row>
    <row r="2802" customFormat="false" ht="12.75" hidden="false" customHeight="false" outlineLevel="0" collapsed="false">
      <c r="E2802" s="143"/>
      <c r="F2802" s="143"/>
      <c r="G2802" s="143"/>
    </row>
    <row r="2803" customFormat="false" ht="12.75" hidden="false" customHeight="false" outlineLevel="0" collapsed="false">
      <c r="E2803" s="143"/>
      <c r="F2803" s="143"/>
      <c r="G2803" s="143"/>
    </row>
    <row r="2804" customFormat="false" ht="12.75" hidden="false" customHeight="false" outlineLevel="0" collapsed="false">
      <c r="E2804" s="143"/>
      <c r="F2804" s="143"/>
      <c r="G2804" s="143"/>
    </row>
    <row r="2805" customFormat="false" ht="12.75" hidden="false" customHeight="false" outlineLevel="0" collapsed="false">
      <c r="E2805" s="143"/>
      <c r="F2805" s="143"/>
      <c r="G2805" s="143"/>
    </row>
    <row r="2806" customFormat="false" ht="12.75" hidden="false" customHeight="false" outlineLevel="0" collapsed="false">
      <c r="E2806" s="143"/>
      <c r="F2806" s="143"/>
      <c r="G2806" s="143"/>
    </row>
    <row r="2807" customFormat="false" ht="12.75" hidden="false" customHeight="false" outlineLevel="0" collapsed="false">
      <c r="E2807" s="143"/>
      <c r="F2807" s="143"/>
      <c r="G2807" s="143"/>
    </row>
    <row r="2808" customFormat="false" ht="12.75" hidden="false" customHeight="false" outlineLevel="0" collapsed="false">
      <c r="E2808" s="143"/>
      <c r="F2808" s="143"/>
      <c r="G2808" s="143"/>
    </row>
    <row r="2809" customFormat="false" ht="12.75" hidden="false" customHeight="false" outlineLevel="0" collapsed="false">
      <c r="E2809" s="143"/>
      <c r="F2809" s="143"/>
      <c r="G2809" s="143"/>
    </row>
    <row r="2810" customFormat="false" ht="12.75" hidden="false" customHeight="false" outlineLevel="0" collapsed="false">
      <c r="E2810" s="143"/>
      <c r="F2810" s="143"/>
      <c r="G2810" s="143"/>
    </row>
    <row r="2811" customFormat="false" ht="12.75" hidden="false" customHeight="false" outlineLevel="0" collapsed="false">
      <c r="E2811" s="143"/>
      <c r="F2811" s="143"/>
      <c r="G2811" s="143"/>
    </row>
    <row r="2812" customFormat="false" ht="12.75" hidden="false" customHeight="false" outlineLevel="0" collapsed="false">
      <c r="E2812" s="143"/>
      <c r="F2812" s="143"/>
      <c r="G2812" s="143"/>
    </row>
    <row r="2813" customFormat="false" ht="12.75" hidden="false" customHeight="false" outlineLevel="0" collapsed="false">
      <c r="E2813" s="143"/>
      <c r="F2813" s="143"/>
      <c r="G2813" s="143"/>
    </row>
    <row r="2814" customFormat="false" ht="12.75" hidden="false" customHeight="false" outlineLevel="0" collapsed="false">
      <c r="E2814" s="143"/>
      <c r="F2814" s="143"/>
      <c r="G2814" s="143"/>
    </row>
    <row r="2815" customFormat="false" ht="12.75" hidden="false" customHeight="false" outlineLevel="0" collapsed="false">
      <c r="E2815" s="143"/>
      <c r="F2815" s="143"/>
      <c r="G2815" s="143"/>
    </row>
    <row r="2816" customFormat="false" ht="12.75" hidden="false" customHeight="false" outlineLevel="0" collapsed="false">
      <c r="E2816" s="143"/>
      <c r="F2816" s="143"/>
      <c r="G2816" s="143"/>
    </row>
    <row r="2817" customFormat="false" ht="12.75" hidden="false" customHeight="false" outlineLevel="0" collapsed="false">
      <c r="E2817" s="143"/>
      <c r="F2817" s="143"/>
      <c r="G2817" s="143"/>
    </row>
    <row r="2818" customFormat="false" ht="12.75" hidden="false" customHeight="false" outlineLevel="0" collapsed="false">
      <c r="E2818" s="143"/>
      <c r="F2818" s="143"/>
      <c r="G2818" s="143"/>
    </row>
    <row r="2819" customFormat="false" ht="12.75" hidden="false" customHeight="false" outlineLevel="0" collapsed="false">
      <c r="E2819" s="143"/>
      <c r="F2819" s="143"/>
      <c r="G2819" s="143"/>
    </row>
    <row r="2820" customFormat="false" ht="12.75" hidden="false" customHeight="false" outlineLevel="0" collapsed="false">
      <c r="E2820" s="143"/>
      <c r="F2820" s="143"/>
      <c r="G2820" s="143"/>
    </row>
    <row r="2821" customFormat="false" ht="12.75" hidden="false" customHeight="false" outlineLevel="0" collapsed="false">
      <c r="E2821" s="143"/>
      <c r="F2821" s="143"/>
      <c r="G2821" s="143"/>
    </row>
    <row r="2822" customFormat="false" ht="12.75" hidden="false" customHeight="false" outlineLevel="0" collapsed="false">
      <c r="E2822" s="143"/>
      <c r="F2822" s="143"/>
      <c r="G2822" s="143"/>
    </row>
    <row r="2823" customFormat="false" ht="12.75" hidden="false" customHeight="false" outlineLevel="0" collapsed="false">
      <c r="E2823" s="143"/>
      <c r="F2823" s="143"/>
      <c r="G2823" s="143"/>
    </row>
    <row r="2824" customFormat="false" ht="12.75" hidden="false" customHeight="false" outlineLevel="0" collapsed="false">
      <c r="E2824" s="143"/>
      <c r="F2824" s="143"/>
      <c r="G2824" s="143"/>
    </row>
    <row r="2825" customFormat="false" ht="12.75" hidden="false" customHeight="false" outlineLevel="0" collapsed="false">
      <c r="E2825" s="143"/>
      <c r="F2825" s="143"/>
      <c r="G2825" s="143"/>
    </row>
    <row r="2826" customFormat="false" ht="12.75" hidden="false" customHeight="false" outlineLevel="0" collapsed="false">
      <c r="E2826" s="143"/>
      <c r="F2826" s="143"/>
      <c r="G2826" s="143"/>
    </row>
    <row r="2827" customFormat="false" ht="12.75" hidden="false" customHeight="false" outlineLevel="0" collapsed="false">
      <c r="E2827" s="143"/>
      <c r="F2827" s="143"/>
      <c r="G2827" s="143"/>
    </row>
    <row r="2828" customFormat="false" ht="12.75" hidden="false" customHeight="false" outlineLevel="0" collapsed="false">
      <c r="E2828" s="143"/>
      <c r="F2828" s="143"/>
      <c r="G2828" s="143"/>
    </row>
    <row r="2829" customFormat="false" ht="12.75" hidden="false" customHeight="false" outlineLevel="0" collapsed="false">
      <c r="E2829" s="143"/>
      <c r="F2829" s="143"/>
      <c r="G2829" s="143"/>
    </row>
    <row r="2830" customFormat="false" ht="12.75" hidden="false" customHeight="false" outlineLevel="0" collapsed="false">
      <c r="E2830" s="143"/>
      <c r="F2830" s="143"/>
      <c r="G2830" s="143"/>
    </row>
    <row r="2831" customFormat="false" ht="12.75" hidden="false" customHeight="false" outlineLevel="0" collapsed="false">
      <c r="E2831" s="143"/>
      <c r="F2831" s="143"/>
      <c r="G2831" s="143"/>
    </row>
    <row r="2832" customFormat="false" ht="12.75" hidden="false" customHeight="false" outlineLevel="0" collapsed="false">
      <c r="E2832" s="143"/>
      <c r="F2832" s="143"/>
      <c r="G2832" s="143"/>
    </row>
    <row r="2833" customFormat="false" ht="12.75" hidden="false" customHeight="false" outlineLevel="0" collapsed="false">
      <c r="E2833" s="143"/>
      <c r="F2833" s="143"/>
      <c r="G2833" s="143"/>
    </row>
    <row r="2834" customFormat="false" ht="12.75" hidden="false" customHeight="false" outlineLevel="0" collapsed="false">
      <c r="E2834" s="143"/>
      <c r="F2834" s="143"/>
      <c r="G2834" s="143"/>
    </row>
    <row r="2835" customFormat="false" ht="12.75" hidden="false" customHeight="false" outlineLevel="0" collapsed="false">
      <c r="E2835" s="143"/>
      <c r="F2835" s="143"/>
      <c r="G2835" s="143"/>
    </row>
    <row r="2836" customFormat="false" ht="12.75" hidden="false" customHeight="false" outlineLevel="0" collapsed="false">
      <c r="E2836" s="143"/>
      <c r="F2836" s="143"/>
      <c r="G2836" s="143"/>
    </row>
    <row r="2837" customFormat="false" ht="12.75" hidden="false" customHeight="false" outlineLevel="0" collapsed="false">
      <c r="E2837" s="143"/>
      <c r="F2837" s="143"/>
      <c r="G2837" s="143"/>
    </row>
    <row r="2838" customFormat="false" ht="12.75" hidden="false" customHeight="false" outlineLevel="0" collapsed="false">
      <c r="E2838" s="143"/>
      <c r="F2838" s="143"/>
      <c r="G2838" s="143"/>
    </row>
    <row r="2839" customFormat="false" ht="12.75" hidden="false" customHeight="false" outlineLevel="0" collapsed="false">
      <c r="E2839" s="143"/>
      <c r="F2839" s="143"/>
      <c r="G2839" s="143"/>
    </row>
    <row r="2840" customFormat="false" ht="12.75" hidden="false" customHeight="false" outlineLevel="0" collapsed="false">
      <c r="E2840" s="143"/>
      <c r="F2840" s="143"/>
      <c r="G2840" s="143"/>
    </row>
    <row r="2841" customFormat="false" ht="12.75" hidden="false" customHeight="false" outlineLevel="0" collapsed="false">
      <c r="E2841" s="143"/>
      <c r="F2841" s="143"/>
      <c r="G2841" s="143"/>
    </row>
    <row r="2842" customFormat="false" ht="12.75" hidden="false" customHeight="false" outlineLevel="0" collapsed="false">
      <c r="E2842" s="143"/>
      <c r="F2842" s="143"/>
      <c r="G2842" s="143"/>
    </row>
    <row r="2843" customFormat="false" ht="12.75" hidden="false" customHeight="false" outlineLevel="0" collapsed="false">
      <c r="E2843" s="143"/>
      <c r="F2843" s="143"/>
      <c r="G2843" s="143"/>
    </row>
    <row r="2844" customFormat="false" ht="12.75" hidden="false" customHeight="false" outlineLevel="0" collapsed="false">
      <c r="E2844" s="143"/>
      <c r="F2844" s="143"/>
      <c r="G2844" s="143"/>
    </row>
    <row r="2845" customFormat="false" ht="12.75" hidden="false" customHeight="false" outlineLevel="0" collapsed="false">
      <c r="E2845" s="143"/>
      <c r="F2845" s="143"/>
      <c r="G2845" s="143"/>
    </row>
    <row r="2846" customFormat="false" ht="12.75" hidden="false" customHeight="false" outlineLevel="0" collapsed="false">
      <c r="E2846" s="143"/>
      <c r="F2846" s="143"/>
      <c r="G2846" s="143"/>
    </row>
    <row r="2847" customFormat="false" ht="12.75" hidden="false" customHeight="false" outlineLevel="0" collapsed="false">
      <c r="E2847" s="143"/>
      <c r="F2847" s="143"/>
      <c r="G2847" s="143"/>
    </row>
    <row r="2848" customFormat="false" ht="12.75" hidden="false" customHeight="false" outlineLevel="0" collapsed="false">
      <c r="E2848" s="143"/>
      <c r="F2848" s="143"/>
      <c r="G2848" s="143"/>
    </row>
    <row r="2849" customFormat="false" ht="12.75" hidden="false" customHeight="false" outlineLevel="0" collapsed="false">
      <c r="E2849" s="143"/>
      <c r="F2849" s="143"/>
      <c r="G2849" s="143"/>
    </row>
    <row r="2850" customFormat="false" ht="12.75" hidden="false" customHeight="false" outlineLevel="0" collapsed="false">
      <c r="E2850" s="143"/>
      <c r="F2850" s="143"/>
      <c r="G2850" s="143"/>
    </row>
    <row r="2851" customFormat="false" ht="12.75" hidden="false" customHeight="false" outlineLevel="0" collapsed="false">
      <c r="E2851" s="143"/>
      <c r="F2851" s="143"/>
      <c r="G2851" s="143"/>
    </row>
    <row r="2852" customFormat="false" ht="12.75" hidden="false" customHeight="false" outlineLevel="0" collapsed="false">
      <c r="E2852" s="143"/>
      <c r="F2852" s="143"/>
      <c r="G2852" s="143"/>
    </row>
    <row r="2853" customFormat="false" ht="12.75" hidden="false" customHeight="false" outlineLevel="0" collapsed="false">
      <c r="E2853" s="143"/>
      <c r="F2853" s="143"/>
      <c r="G2853" s="143"/>
    </row>
    <row r="2854" customFormat="false" ht="12.75" hidden="false" customHeight="false" outlineLevel="0" collapsed="false">
      <c r="E2854" s="143"/>
      <c r="F2854" s="143"/>
      <c r="G2854" s="143"/>
    </row>
    <row r="2855" customFormat="false" ht="12.75" hidden="false" customHeight="false" outlineLevel="0" collapsed="false">
      <c r="E2855" s="143"/>
      <c r="F2855" s="143"/>
      <c r="G2855" s="143"/>
    </row>
    <row r="2856" customFormat="false" ht="12.75" hidden="false" customHeight="false" outlineLevel="0" collapsed="false">
      <c r="E2856" s="143"/>
      <c r="F2856" s="143"/>
      <c r="G2856" s="143"/>
    </row>
    <row r="2857" customFormat="false" ht="12.75" hidden="false" customHeight="false" outlineLevel="0" collapsed="false">
      <c r="E2857" s="143"/>
      <c r="F2857" s="143"/>
      <c r="G2857" s="143"/>
    </row>
    <row r="2858" customFormat="false" ht="12.75" hidden="false" customHeight="false" outlineLevel="0" collapsed="false">
      <c r="E2858" s="143"/>
      <c r="F2858" s="143"/>
      <c r="G2858" s="143"/>
    </row>
    <row r="2859" customFormat="false" ht="12.75" hidden="false" customHeight="false" outlineLevel="0" collapsed="false">
      <c r="E2859" s="143"/>
      <c r="F2859" s="143"/>
      <c r="G2859" s="143"/>
    </row>
    <row r="2860" customFormat="false" ht="12.75" hidden="false" customHeight="false" outlineLevel="0" collapsed="false">
      <c r="E2860" s="143"/>
      <c r="F2860" s="143"/>
      <c r="G2860" s="143"/>
    </row>
    <row r="2861" customFormat="false" ht="12.75" hidden="false" customHeight="false" outlineLevel="0" collapsed="false">
      <c r="E2861" s="143"/>
      <c r="F2861" s="143"/>
      <c r="G2861" s="143"/>
    </row>
    <row r="2862" customFormat="false" ht="12.75" hidden="false" customHeight="false" outlineLevel="0" collapsed="false">
      <c r="E2862" s="143"/>
      <c r="F2862" s="143"/>
      <c r="G2862" s="143"/>
    </row>
    <row r="2863" customFormat="false" ht="12.75" hidden="false" customHeight="false" outlineLevel="0" collapsed="false">
      <c r="E2863" s="143"/>
      <c r="F2863" s="143"/>
      <c r="G2863" s="143"/>
    </row>
    <row r="2864" customFormat="false" ht="12.75" hidden="false" customHeight="false" outlineLevel="0" collapsed="false">
      <c r="E2864" s="143"/>
      <c r="F2864" s="143"/>
      <c r="G2864" s="143"/>
    </row>
    <row r="2865" customFormat="false" ht="12.75" hidden="false" customHeight="false" outlineLevel="0" collapsed="false">
      <c r="E2865" s="143"/>
      <c r="F2865" s="143"/>
      <c r="G2865" s="143"/>
    </row>
    <row r="2866" customFormat="false" ht="12.75" hidden="false" customHeight="false" outlineLevel="0" collapsed="false">
      <c r="E2866" s="143"/>
      <c r="F2866" s="143"/>
      <c r="G2866" s="143"/>
    </row>
    <row r="2867" customFormat="false" ht="12.75" hidden="false" customHeight="false" outlineLevel="0" collapsed="false">
      <c r="E2867" s="143"/>
      <c r="F2867" s="143"/>
      <c r="G2867" s="143"/>
    </row>
    <row r="2868" customFormat="false" ht="12.75" hidden="false" customHeight="false" outlineLevel="0" collapsed="false">
      <c r="E2868" s="143"/>
      <c r="F2868" s="143"/>
      <c r="G2868" s="143"/>
    </row>
    <row r="2869" customFormat="false" ht="12.75" hidden="false" customHeight="false" outlineLevel="0" collapsed="false">
      <c r="E2869" s="143"/>
      <c r="F2869" s="143"/>
      <c r="G2869" s="143"/>
    </row>
    <row r="2870" customFormat="false" ht="12.75" hidden="false" customHeight="false" outlineLevel="0" collapsed="false">
      <c r="E2870" s="143"/>
      <c r="F2870" s="143"/>
      <c r="G2870" s="143"/>
    </row>
    <row r="2871" customFormat="false" ht="12.75" hidden="false" customHeight="false" outlineLevel="0" collapsed="false">
      <c r="E2871" s="143"/>
      <c r="F2871" s="143"/>
      <c r="G2871" s="143"/>
    </row>
    <row r="2872" customFormat="false" ht="12.75" hidden="false" customHeight="false" outlineLevel="0" collapsed="false">
      <c r="E2872" s="143"/>
      <c r="F2872" s="143"/>
      <c r="G2872" s="143"/>
    </row>
    <row r="2873" customFormat="false" ht="12.75" hidden="false" customHeight="false" outlineLevel="0" collapsed="false">
      <c r="E2873" s="143"/>
      <c r="F2873" s="143"/>
      <c r="G2873" s="143"/>
    </row>
    <row r="2874" customFormat="false" ht="12.75" hidden="false" customHeight="false" outlineLevel="0" collapsed="false">
      <c r="E2874" s="143"/>
      <c r="F2874" s="143"/>
      <c r="G2874" s="143"/>
    </row>
    <row r="2875" customFormat="false" ht="12.75" hidden="false" customHeight="false" outlineLevel="0" collapsed="false">
      <c r="E2875" s="143"/>
      <c r="F2875" s="143"/>
      <c r="G2875" s="143"/>
    </row>
    <row r="2876" customFormat="false" ht="12.75" hidden="false" customHeight="false" outlineLevel="0" collapsed="false">
      <c r="E2876" s="143"/>
      <c r="F2876" s="143"/>
      <c r="G2876" s="143"/>
    </row>
    <row r="2877" customFormat="false" ht="12.75" hidden="false" customHeight="false" outlineLevel="0" collapsed="false">
      <c r="E2877" s="143"/>
      <c r="F2877" s="143"/>
      <c r="G2877" s="143"/>
    </row>
    <row r="2878" customFormat="false" ht="12.75" hidden="false" customHeight="false" outlineLevel="0" collapsed="false">
      <c r="E2878" s="143"/>
      <c r="F2878" s="143"/>
      <c r="G2878" s="143"/>
    </row>
    <row r="2879" customFormat="false" ht="12.75" hidden="false" customHeight="false" outlineLevel="0" collapsed="false">
      <c r="E2879" s="143"/>
      <c r="F2879" s="143"/>
      <c r="G2879" s="143"/>
    </row>
    <row r="2880" customFormat="false" ht="12.75" hidden="false" customHeight="false" outlineLevel="0" collapsed="false">
      <c r="E2880" s="143"/>
      <c r="F2880" s="143"/>
      <c r="G2880" s="143"/>
    </row>
    <row r="2881" customFormat="false" ht="12.75" hidden="false" customHeight="false" outlineLevel="0" collapsed="false">
      <c r="E2881" s="143"/>
      <c r="F2881" s="143"/>
      <c r="G2881" s="143"/>
    </row>
    <row r="2882" customFormat="false" ht="12.75" hidden="false" customHeight="false" outlineLevel="0" collapsed="false">
      <c r="E2882" s="143"/>
      <c r="F2882" s="143"/>
      <c r="G2882" s="143"/>
    </row>
    <row r="2883" customFormat="false" ht="12.75" hidden="false" customHeight="false" outlineLevel="0" collapsed="false">
      <c r="E2883" s="143"/>
      <c r="F2883" s="143"/>
      <c r="G2883" s="143"/>
    </row>
    <row r="2884" customFormat="false" ht="12.75" hidden="false" customHeight="false" outlineLevel="0" collapsed="false">
      <c r="E2884" s="143"/>
      <c r="F2884" s="143"/>
      <c r="G2884" s="143"/>
    </row>
    <row r="2885" customFormat="false" ht="12.75" hidden="false" customHeight="false" outlineLevel="0" collapsed="false">
      <c r="E2885" s="143"/>
      <c r="F2885" s="143"/>
      <c r="G2885" s="143"/>
    </row>
    <row r="2886" customFormat="false" ht="12.75" hidden="false" customHeight="false" outlineLevel="0" collapsed="false">
      <c r="E2886" s="143"/>
      <c r="F2886" s="143"/>
      <c r="G2886" s="143"/>
    </row>
    <row r="2887" customFormat="false" ht="12.75" hidden="false" customHeight="false" outlineLevel="0" collapsed="false">
      <c r="E2887" s="143"/>
      <c r="F2887" s="143"/>
      <c r="G2887" s="143"/>
    </row>
    <row r="2888" customFormat="false" ht="12.75" hidden="false" customHeight="false" outlineLevel="0" collapsed="false">
      <c r="E2888" s="143"/>
      <c r="F2888" s="143"/>
      <c r="G2888" s="143"/>
    </row>
    <row r="2889" customFormat="false" ht="12.75" hidden="false" customHeight="false" outlineLevel="0" collapsed="false">
      <c r="E2889" s="143"/>
      <c r="F2889" s="143"/>
      <c r="G2889" s="143"/>
    </row>
    <row r="2890" customFormat="false" ht="12.75" hidden="false" customHeight="false" outlineLevel="0" collapsed="false">
      <c r="E2890" s="143"/>
      <c r="F2890" s="143"/>
      <c r="G2890" s="143"/>
    </row>
    <row r="2891" customFormat="false" ht="12.75" hidden="false" customHeight="false" outlineLevel="0" collapsed="false">
      <c r="E2891" s="143"/>
      <c r="F2891" s="143"/>
      <c r="G2891" s="143"/>
    </row>
    <row r="2892" customFormat="false" ht="12.75" hidden="false" customHeight="false" outlineLevel="0" collapsed="false">
      <c r="E2892" s="143"/>
      <c r="F2892" s="143"/>
      <c r="G2892" s="143"/>
    </row>
    <row r="2893" customFormat="false" ht="12.75" hidden="false" customHeight="false" outlineLevel="0" collapsed="false">
      <c r="E2893" s="143"/>
      <c r="F2893" s="143"/>
      <c r="G2893" s="143"/>
    </row>
    <row r="2894" customFormat="false" ht="12.75" hidden="false" customHeight="false" outlineLevel="0" collapsed="false">
      <c r="E2894" s="143"/>
      <c r="F2894" s="143"/>
      <c r="G2894" s="143"/>
    </row>
    <row r="2895" customFormat="false" ht="12.75" hidden="false" customHeight="false" outlineLevel="0" collapsed="false">
      <c r="E2895" s="143"/>
      <c r="F2895" s="143"/>
      <c r="G2895" s="143"/>
    </row>
    <row r="2896" customFormat="false" ht="12.75" hidden="false" customHeight="false" outlineLevel="0" collapsed="false">
      <c r="E2896" s="143"/>
      <c r="F2896" s="143"/>
      <c r="G2896" s="143"/>
    </row>
    <row r="2897" customFormat="false" ht="12.75" hidden="false" customHeight="false" outlineLevel="0" collapsed="false">
      <c r="E2897" s="143"/>
      <c r="F2897" s="143"/>
      <c r="G2897" s="143"/>
    </row>
    <row r="2898" customFormat="false" ht="12.75" hidden="false" customHeight="false" outlineLevel="0" collapsed="false">
      <c r="E2898" s="143"/>
      <c r="F2898" s="143"/>
      <c r="G2898" s="143"/>
    </row>
    <row r="2899" customFormat="false" ht="12.75" hidden="false" customHeight="false" outlineLevel="0" collapsed="false">
      <c r="E2899" s="143"/>
      <c r="F2899" s="143"/>
      <c r="G2899" s="143"/>
    </row>
    <row r="2900" customFormat="false" ht="12.75" hidden="false" customHeight="false" outlineLevel="0" collapsed="false">
      <c r="E2900" s="143"/>
      <c r="F2900" s="143"/>
      <c r="G2900" s="143"/>
    </row>
    <row r="2901" customFormat="false" ht="12.75" hidden="false" customHeight="false" outlineLevel="0" collapsed="false">
      <c r="E2901" s="143"/>
      <c r="F2901" s="143"/>
      <c r="G2901" s="143"/>
    </row>
    <row r="2902" customFormat="false" ht="12.75" hidden="false" customHeight="false" outlineLevel="0" collapsed="false">
      <c r="E2902" s="143"/>
      <c r="F2902" s="143"/>
      <c r="G2902" s="143"/>
    </row>
    <row r="2903" customFormat="false" ht="12.75" hidden="false" customHeight="false" outlineLevel="0" collapsed="false">
      <c r="E2903" s="143"/>
      <c r="F2903" s="143"/>
      <c r="G2903" s="143"/>
    </row>
    <row r="2904" customFormat="false" ht="12.75" hidden="false" customHeight="false" outlineLevel="0" collapsed="false">
      <c r="E2904" s="143"/>
      <c r="F2904" s="143"/>
      <c r="G2904" s="143"/>
    </row>
    <row r="2905" customFormat="false" ht="12.75" hidden="false" customHeight="false" outlineLevel="0" collapsed="false">
      <c r="E2905" s="143"/>
      <c r="F2905" s="143"/>
      <c r="G2905" s="143"/>
    </row>
    <row r="2906" customFormat="false" ht="12.75" hidden="false" customHeight="false" outlineLevel="0" collapsed="false">
      <c r="E2906" s="143"/>
      <c r="F2906" s="143"/>
      <c r="G2906" s="143"/>
    </row>
    <row r="2907" customFormat="false" ht="12.75" hidden="false" customHeight="false" outlineLevel="0" collapsed="false">
      <c r="E2907" s="143"/>
      <c r="F2907" s="143"/>
      <c r="G2907" s="143"/>
    </row>
    <row r="2908" customFormat="false" ht="12.75" hidden="false" customHeight="false" outlineLevel="0" collapsed="false">
      <c r="E2908" s="143"/>
      <c r="F2908" s="143"/>
      <c r="G2908" s="143"/>
    </row>
    <row r="2909" customFormat="false" ht="12.75" hidden="false" customHeight="false" outlineLevel="0" collapsed="false">
      <c r="E2909" s="143"/>
      <c r="F2909" s="143"/>
      <c r="G2909" s="143"/>
    </row>
    <row r="2910" customFormat="false" ht="12.75" hidden="false" customHeight="false" outlineLevel="0" collapsed="false">
      <c r="E2910" s="143"/>
      <c r="F2910" s="143"/>
      <c r="G2910" s="143"/>
    </row>
    <row r="2911" customFormat="false" ht="12.75" hidden="false" customHeight="false" outlineLevel="0" collapsed="false">
      <c r="E2911" s="143"/>
      <c r="F2911" s="143"/>
      <c r="G2911" s="143"/>
    </row>
    <row r="2912" customFormat="false" ht="12.75" hidden="false" customHeight="false" outlineLevel="0" collapsed="false">
      <c r="E2912" s="143"/>
      <c r="F2912" s="143"/>
      <c r="G2912" s="143"/>
    </row>
    <row r="2913" customFormat="false" ht="12.75" hidden="false" customHeight="false" outlineLevel="0" collapsed="false">
      <c r="E2913" s="143"/>
      <c r="F2913" s="143"/>
      <c r="G2913" s="143"/>
    </row>
    <row r="2914" customFormat="false" ht="12.75" hidden="false" customHeight="false" outlineLevel="0" collapsed="false">
      <c r="E2914" s="143"/>
      <c r="F2914" s="143"/>
      <c r="G2914" s="143"/>
    </row>
    <row r="2915" customFormat="false" ht="12.75" hidden="false" customHeight="false" outlineLevel="0" collapsed="false">
      <c r="E2915" s="143"/>
      <c r="F2915" s="143"/>
      <c r="G2915" s="143"/>
    </row>
    <row r="2916" customFormat="false" ht="12.75" hidden="false" customHeight="false" outlineLevel="0" collapsed="false">
      <c r="E2916" s="143"/>
      <c r="F2916" s="143"/>
      <c r="G2916" s="143"/>
    </row>
    <row r="2917" customFormat="false" ht="12.75" hidden="false" customHeight="false" outlineLevel="0" collapsed="false">
      <c r="E2917" s="143"/>
      <c r="F2917" s="143"/>
      <c r="G2917" s="143"/>
    </row>
    <row r="2918" customFormat="false" ht="12.75" hidden="false" customHeight="false" outlineLevel="0" collapsed="false">
      <c r="E2918" s="143"/>
      <c r="F2918" s="143"/>
      <c r="G2918" s="143"/>
    </row>
    <row r="2919" customFormat="false" ht="12.75" hidden="false" customHeight="false" outlineLevel="0" collapsed="false">
      <c r="E2919" s="143"/>
      <c r="F2919" s="143"/>
      <c r="G2919" s="143"/>
    </row>
    <row r="2920" customFormat="false" ht="12.75" hidden="false" customHeight="false" outlineLevel="0" collapsed="false">
      <c r="E2920" s="143"/>
      <c r="F2920" s="143"/>
      <c r="G2920" s="143"/>
    </row>
    <row r="2921" customFormat="false" ht="12.75" hidden="false" customHeight="false" outlineLevel="0" collapsed="false">
      <c r="E2921" s="143"/>
      <c r="F2921" s="143"/>
      <c r="G2921" s="143"/>
    </row>
    <row r="2922" customFormat="false" ht="12.75" hidden="false" customHeight="false" outlineLevel="0" collapsed="false">
      <c r="E2922" s="143"/>
      <c r="F2922" s="143"/>
      <c r="G2922" s="143"/>
    </row>
    <row r="2923" customFormat="false" ht="12.75" hidden="false" customHeight="false" outlineLevel="0" collapsed="false">
      <c r="E2923" s="143"/>
      <c r="F2923" s="143"/>
      <c r="G2923" s="143"/>
    </row>
    <row r="2924" customFormat="false" ht="12.75" hidden="false" customHeight="false" outlineLevel="0" collapsed="false">
      <c r="E2924" s="143"/>
      <c r="F2924" s="143"/>
      <c r="G2924" s="143"/>
    </row>
    <row r="2925" customFormat="false" ht="12.75" hidden="false" customHeight="false" outlineLevel="0" collapsed="false">
      <c r="E2925" s="143"/>
      <c r="F2925" s="143"/>
      <c r="G2925" s="143"/>
    </row>
    <row r="2926" customFormat="false" ht="12.75" hidden="false" customHeight="false" outlineLevel="0" collapsed="false">
      <c r="E2926" s="143"/>
      <c r="F2926" s="143"/>
      <c r="G2926" s="143"/>
    </row>
    <row r="2927" customFormat="false" ht="12.75" hidden="false" customHeight="false" outlineLevel="0" collapsed="false">
      <c r="E2927" s="143"/>
      <c r="F2927" s="143"/>
      <c r="G2927" s="143"/>
    </row>
    <row r="2928" customFormat="false" ht="12.75" hidden="false" customHeight="false" outlineLevel="0" collapsed="false">
      <c r="E2928" s="143"/>
      <c r="F2928" s="143"/>
      <c r="G2928" s="143"/>
    </row>
    <row r="2929" customFormat="false" ht="12.75" hidden="false" customHeight="false" outlineLevel="0" collapsed="false">
      <c r="E2929" s="143"/>
      <c r="F2929" s="143"/>
      <c r="G2929" s="143"/>
    </row>
    <row r="2930" customFormat="false" ht="12.75" hidden="false" customHeight="false" outlineLevel="0" collapsed="false">
      <c r="E2930" s="143"/>
      <c r="F2930" s="143"/>
      <c r="G2930" s="143"/>
    </row>
    <row r="2931" customFormat="false" ht="12.75" hidden="false" customHeight="false" outlineLevel="0" collapsed="false">
      <c r="E2931" s="143"/>
      <c r="F2931" s="143"/>
      <c r="G2931" s="143"/>
    </row>
    <row r="2932" customFormat="false" ht="12.75" hidden="false" customHeight="false" outlineLevel="0" collapsed="false">
      <c r="E2932" s="143"/>
      <c r="F2932" s="143"/>
      <c r="G2932" s="143"/>
    </row>
    <row r="2933" customFormat="false" ht="12.75" hidden="false" customHeight="false" outlineLevel="0" collapsed="false">
      <c r="E2933" s="143"/>
      <c r="F2933" s="143"/>
      <c r="G2933" s="143"/>
    </row>
    <row r="2934" customFormat="false" ht="12.75" hidden="false" customHeight="false" outlineLevel="0" collapsed="false">
      <c r="E2934" s="143"/>
      <c r="F2934" s="143"/>
      <c r="G2934" s="143"/>
    </row>
    <row r="2935" customFormat="false" ht="12.75" hidden="false" customHeight="false" outlineLevel="0" collapsed="false">
      <c r="E2935" s="143"/>
      <c r="F2935" s="143"/>
      <c r="G2935" s="143"/>
    </row>
    <row r="2936" customFormat="false" ht="12.75" hidden="false" customHeight="false" outlineLevel="0" collapsed="false">
      <c r="E2936" s="143"/>
      <c r="F2936" s="143"/>
      <c r="G2936" s="143"/>
    </row>
    <row r="2937" customFormat="false" ht="12.75" hidden="false" customHeight="false" outlineLevel="0" collapsed="false">
      <c r="E2937" s="143"/>
      <c r="F2937" s="143"/>
      <c r="G2937" s="143"/>
    </row>
    <row r="2938" customFormat="false" ht="12.75" hidden="false" customHeight="false" outlineLevel="0" collapsed="false">
      <c r="E2938" s="143"/>
      <c r="F2938" s="143"/>
      <c r="G2938" s="143"/>
    </row>
    <row r="2939" customFormat="false" ht="12.75" hidden="false" customHeight="false" outlineLevel="0" collapsed="false">
      <c r="E2939" s="143"/>
      <c r="F2939" s="143"/>
      <c r="G2939" s="143"/>
    </row>
    <row r="2940" customFormat="false" ht="12.75" hidden="false" customHeight="false" outlineLevel="0" collapsed="false">
      <c r="E2940" s="143"/>
      <c r="F2940" s="143"/>
      <c r="G2940" s="143"/>
    </row>
    <row r="2941" customFormat="false" ht="12.75" hidden="false" customHeight="false" outlineLevel="0" collapsed="false">
      <c r="E2941" s="143"/>
      <c r="F2941" s="143"/>
      <c r="G2941" s="143"/>
    </row>
    <row r="2942" customFormat="false" ht="12.75" hidden="false" customHeight="false" outlineLevel="0" collapsed="false">
      <c r="E2942" s="143"/>
      <c r="F2942" s="143"/>
      <c r="G2942" s="143"/>
    </row>
    <row r="2943" customFormat="false" ht="12.75" hidden="false" customHeight="false" outlineLevel="0" collapsed="false">
      <c r="E2943" s="143"/>
      <c r="F2943" s="143"/>
      <c r="G2943" s="143"/>
    </row>
    <row r="2944" customFormat="false" ht="12.75" hidden="false" customHeight="false" outlineLevel="0" collapsed="false">
      <c r="E2944" s="143"/>
      <c r="F2944" s="143"/>
      <c r="G2944" s="143"/>
    </row>
    <row r="2945" customFormat="false" ht="12.75" hidden="false" customHeight="false" outlineLevel="0" collapsed="false">
      <c r="E2945" s="143"/>
      <c r="F2945" s="143"/>
      <c r="G2945" s="143"/>
    </row>
    <row r="2946" customFormat="false" ht="12.75" hidden="false" customHeight="false" outlineLevel="0" collapsed="false">
      <c r="E2946" s="143"/>
      <c r="F2946" s="143"/>
      <c r="G2946" s="143"/>
    </row>
    <row r="2947" customFormat="false" ht="12.75" hidden="false" customHeight="false" outlineLevel="0" collapsed="false">
      <c r="E2947" s="143"/>
      <c r="F2947" s="143"/>
      <c r="G2947" s="143"/>
    </row>
    <row r="2948" customFormat="false" ht="12.75" hidden="false" customHeight="false" outlineLevel="0" collapsed="false">
      <c r="E2948" s="143"/>
      <c r="F2948" s="143"/>
      <c r="G2948" s="143"/>
    </row>
    <row r="2949" customFormat="false" ht="12.75" hidden="false" customHeight="false" outlineLevel="0" collapsed="false">
      <c r="E2949" s="143"/>
      <c r="F2949" s="143"/>
      <c r="G2949" s="143"/>
    </row>
    <row r="2950" customFormat="false" ht="12.75" hidden="false" customHeight="false" outlineLevel="0" collapsed="false">
      <c r="E2950" s="143"/>
      <c r="F2950" s="143"/>
      <c r="G2950" s="143"/>
    </row>
    <row r="2951" customFormat="false" ht="12.75" hidden="false" customHeight="false" outlineLevel="0" collapsed="false">
      <c r="E2951" s="143"/>
      <c r="F2951" s="143"/>
      <c r="G2951" s="143"/>
    </row>
    <row r="2952" customFormat="false" ht="12.75" hidden="false" customHeight="false" outlineLevel="0" collapsed="false">
      <c r="E2952" s="143"/>
      <c r="F2952" s="143"/>
      <c r="G2952" s="143"/>
    </row>
    <row r="2953" customFormat="false" ht="12.75" hidden="false" customHeight="false" outlineLevel="0" collapsed="false">
      <c r="E2953" s="143"/>
      <c r="F2953" s="143"/>
      <c r="G2953" s="143"/>
    </row>
    <row r="2954" customFormat="false" ht="12.75" hidden="false" customHeight="false" outlineLevel="0" collapsed="false">
      <c r="E2954" s="143"/>
      <c r="F2954" s="143"/>
      <c r="G2954" s="143"/>
    </row>
    <row r="2955" customFormat="false" ht="12.75" hidden="false" customHeight="false" outlineLevel="0" collapsed="false">
      <c r="E2955" s="143"/>
      <c r="F2955" s="143"/>
      <c r="G2955" s="143"/>
    </row>
    <row r="2956" customFormat="false" ht="12.75" hidden="false" customHeight="false" outlineLevel="0" collapsed="false">
      <c r="E2956" s="143"/>
      <c r="F2956" s="143"/>
      <c r="G2956" s="143"/>
    </row>
    <row r="2957" customFormat="false" ht="12.75" hidden="false" customHeight="false" outlineLevel="0" collapsed="false">
      <c r="E2957" s="143"/>
      <c r="F2957" s="143"/>
      <c r="G2957" s="143"/>
    </row>
    <row r="2958" customFormat="false" ht="12.75" hidden="false" customHeight="false" outlineLevel="0" collapsed="false">
      <c r="E2958" s="143"/>
      <c r="F2958" s="143"/>
      <c r="G2958" s="143"/>
    </row>
    <row r="2959" customFormat="false" ht="12.75" hidden="false" customHeight="false" outlineLevel="0" collapsed="false">
      <c r="E2959" s="143"/>
      <c r="F2959" s="143"/>
      <c r="G2959" s="143"/>
    </row>
    <row r="2960" customFormat="false" ht="12.75" hidden="false" customHeight="false" outlineLevel="0" collapsed="false">
      <c r="E2960" s="143"/>
      <c r="F2960" s="143"/>
      <c r="G2960" s="143"/>
    </row>
    <row r="2961" customFormat="false" ht="12.75" hidden="false" customHeight="false" outlineLevel="0" collapsed="false">
      <c r="E2961" s="143"/>
      <c r="F2961" s="143"/>
      <c r="G2961" s="143"/>
    </row>
    <row r="2962" customFormat="false" ht="12.75" hidden="false" customHeight="false" outlineLevel="0" collapsed="false">
      <c r="E2962" s="143"/>
      <c r="F2962" s="143"/>
      <c r="G2962" s="143"/>
    </row>
    <row r="2963" customFormat="false" ht="12.75" hidden="false" customHeight="false" outlineLevel="0" collapsed="false">
      <c r="E2963" s="143"/>
      <c r="F2963" s="143"/>
      <c r="G2963" s="143"/>
    </row>
    <row r="2964" customFormat="false" ht="12.75" hidden="false" customHeight="false" outlineLevel="0" collapsed="false">
      <c r="E2964" s="143"/>
      <c r="F2964" s="143"/>
      <c r="G2964" s="143"/>
    </row>
    <row r="2965" customFormat="false" ht="12.75" hidden="false" customHeight="false" outlineLevel="0" collapsed="false">
      <c r="E2965" s="143"/>
      <c r="F2965" s="143"/>
      <c r="G2965" s="143"/>
    </row>
    <row r="2966" customFormat="false" ht="12.75" hidden="false" customHeight="false" outlineLevel="0" collapsed="false">
      <c r="E2966" s="143"/>
      <c r="F2966" s="143"/>
      <c r="G2966" s="143"/>
    </row>
    <row r="2967" customFormat="false" ht="12.75" hidden="false" customHeight="false" outlineLevel="0" collapsed="false">
      <c r="E2967" s="143"/>
      <c r="F2967" s="143"/>
      <c r="G2967" s="143"/>
    </row>
    <row r="2968" customFormat="false" ht="12.75" hidden="false" customHeight="false" outlineLevel="0" collapsed="false">
      <c r="E2968" s="143"/>
      <c r="F2968" s="143"/>
      <c r="G2968" s="143"/>
    </row>
    <row r="2969" customFormat="false" ht="12.75" hidden="false" customHeight="false" outlineLevel="0" collapsed="false">
      <c r="E2969" s="143"/>
      <c r="F2969" s="143"/>
      <c r="G2969" s="143"/>
    </row>
    <row r="2970" customFormat="false" ht="12.75" hidden="false" customHeight="false" outlineLevel="0" collapsed="false">
      <c r="E2970" s="143"/>
      <c r="F2970" s="143"/>
      <c r="G2970" s="143"/>
    </row>
    <row r="2971" customFormat="false" ht="12.75" hidden="false" customHeight="false" outlineLevel="0" collapsed="false">
      <c r="E2971" s="143"/>
      <c r="F2971" s="143"/>
      <c r="G2971" s="143"/>
    </row>
    <row r="2972" customFormat="false" ht="12.75" hidden="false" customHeight="false" outlineLevel="0" collapsed="false">
      <c r="E2972" s="143"/>
      <c r="F2972" s="143"/>
      <c r="G2972" s="143"/>
    </row>
    <row r="2973" customFormat="false" ht="12.75" hidden="false" customHeight="false" outlineLevel="0" collapsed="false">
      <c r="E2973" s="143"/>
      <c r="F2973" s="143"/>
      <c r="G2973" s="143"/>
    </row>
    <row r="2974" customFormat="false" ht="12.75" hidden="false" customHeight="false" outlineLevel="0" collapsed="false">
      <c r="E2974" s="143"/>
      <c r="F2974" s="143"/>
      <c r="G2974" s="143"/>
    </row>
    <row r="2975" customFormat="false" ht="12.75" hidden="false" customHeight="false" outlineLevel="0" collapsed="false">
      <c r="E2975" s="143"/>
      <c r="F2975" s="143"/>
      <c r="G2975" s="143"/>
    </row>
    <row r="2976" customFormat="false" ht="12.75" hidden="false" customHeight="false" outlineLevel="0" collapsed="false">
      <c r="E2976" s="143"/>
      <c r="F2976" s="143"/>
      <c r="G2976" s="143"/>
    </row>
    <row r="2977" customFormat="false" ht="12.75" hidden="false" customHeight="false" outlineLevel="0" collapsed="false">
      <c r="E2977" s="143"/>
      <c r="F2977" s="143"/>
      <c r="G2977" s="143"/>
    </row>
    <row r="2978" customFormat="false" ht="12.75" hidden="false" customHeight="false" outlineLevel="0" collapsed="false">
      <c r="E2978" s="143"/>
      <c r="F2978" s="143"/>
      <c r="G2978" s="143"/>
    </row>
    <row r="2979" customFormat="false" ht="12.75" hidden="false" customHeight="false" outlineLevel="0" collapsed="false">
      <c r="E2979" s="143"/>
      <c r="F2979" s="143"/>
      <c r="G2979" s="143"/>
    </row>
    <row r="2980" customFormat="false" ht="12.75" hidden="false" customHeight="false" outlineLevel="0" collapsed="false">
      <c r="E2980" s="143"/>
      <c r="F2980" s="143"/>
      <c r="G2980" s="143"/>
    </row>
    <row r="2981" customFormat="false" ht="12.75" hidden="false" customHeight="false" outlineLevel="0" collapsed="false">
      <c r="E2981" s="143"/>
      <c r="F2981" s="143"/>
      <c r="G2981" s="143"/>
    </row>
    <row r="2982" customFormat="false" ht="12.75" hidden="false" customHeight="false" outlineLevel="0" collapsed="false">
      <c r="E2982" s="143"/>
      <c r="F2982" s="143"/>
      <c r="G2982" s="143"/>
    </row>
    <row r="2983" customFormat="false" ht="12.75" hidden="false" customHeight="false" outlineLevel="0" collapsed="false">
      <c r="E2983" s="143"/>
      <c r="F2983" s="143"/>
      <c r="G2983" s="143"/>
    </row>
    <row r="2984" customFormat="false" ht="12.75" hidden="false" customHeight="false" outlineLevel="0" collapsed="false">
      <c r="E2984" s="143"/>
      <c r="F2984" s="143"/>
      <c r="G2984" s="143"/>
    </row>
    <row r="2985" customFormat="false" ht="12.75" hidden="false" customHeight="false" outlineLevel="0" collapsed="false">
      <c r="E2985" s="143"/>
      <c r="F2985" s="143"/>
      <c r="G2985" s="143"/>
    </row>
    <row r="2986" customFormat="false" ht="12.75" hidden="false" customHeight="false" outlineLevel="0" collapsed="false">
      <c r="E2986" s="143"/>
      <c r="F2986" s="143"/>
      <c r="G2986" s="143"/>
    </row>
    <row r="2987" customFormat="false" ht="12.75" hidden="false" customHeight="false" outlineLevel="0" collapsed="false">
      <c r="E2987" s="143"/>
      <c r="F2987" s="143"/>
      <c r="G2987" s="143"/>
    </row>
    <row r="2988" customFormat="false" ht="12.75" hidden="false" customHeight="false" outlineLevel="0" collapsed="false">
      <c r="E2988" s="143"/>
      <c r="F2988" s="143"/>
      <c r="G2988" s="143"/>
    </row>
    <row r="2989" customFormat="false" ht="12.75" hidden="false" customHeight="false" outlineLevel="0" collapsed="false">
      <c r="E2989" s="143"/>
      <c r="F2989" s="143"/>
      <c r="G2989" s="143"/>
    </row>
    <row r="2990" customFormat="false" ht="12.75" hidden="false" customHeight="false" outlineLevel="0" collapsed="false">
      <c r="E2990" s="143"/>
      <c r="F2990" s="143"/>
      <c r="G2990" s="143"/>
    </row>
    <row r="2991" customFormat="false" ht="12.75" hidden="false" customHeight="false" outlineLevel="0" collapsed="false">
      <c r="E2991" s="143"/>
      <c r="F2991" s="143"/>
      <c r="G2991" s="143"/>
    </row>
    <row r="2992" customFormat="false" ht="12.75" hidden="false" customHeight="false" outlineLevel="0" collapsed="false">
      <c r="E2992" s="143"/>
      <c r="F2992" s="143"/>
      <c r="G2992" s="143"/>
    </row>
    <row r="2993" customFormat="false" ht="12.75" hidden="false" customHeight="false" outlineLevel="0" collapsed="false">
      <c r="E2993" s="143"/>
      <c r="F2993" s="143"/>
      <c r="G2993" s="143"/>
    </row>
    <row r="2994" customFormat="false" ht="12.75" hidden="false" customHeight="false" outlineLevel="0" collapsed="false">
      <c r="E2994" s="143"/>
      <c r="F2994" s="143"/>
      <c r="G2994" s="143"/>
    </row>
    <row r="2995" customFormat="false" ht="12.75" hidden="false" customHeight="false" outlineLevel="0" collapsed="false">
      <c r="E2995" s="143"/>
      <c r="F2995" s="143"/>
      <c r="G2995" s="143"/>
    </row>
    <row r="2996" customFormat="false" ht="12.75" hidden="false" customHeight="false" outlineLevel="0" collapsed="false">
      <c r="E2996" s="143"/>
      <c r="F2996" s="143"/>
      <c r="G2996" s="143"/>
    </row>
    <row r="2997" customFormat="false" ht="12.75" hidden="false" customHeight="false" outlineLevel="0" collapsed="false">
      <c r="E2997" s="143"/>
      <c r="F2997" s="143"/>
      <c r="G2997" s="143"/>
    </row>
    <row r="2998" customFormat="false" ht="12.75" hidden="false" customHeight="false" outlineLevel="0" collapsed="false">
      <c r="E2998" s="143"/>
      <c r="F2998" s="143"/>
      <c r="G2998" s="143"/>
    </row>
    <row r="2999" customFormat="false" ht="12.75" hidden="false" customHeight="false" outlineLevel="0" collapsed="false">
      <c r="E2999" s="143"/>
      <c r="F2999" s="143"/>
      <c r="G2999" s="143"/>
    </row>
    <row r="3000" customFormat="false" ht="12.75" hidden="false" customHeight="false" outlineLevel="0" collapsed="false">
      <c r="E3000" s="143"/>
      <c r="F3000" s="143"/>
      <c r="G3000" s="143"/>
    </row>
    <row r="3001" customFormat="false" ht="12.75" hidden="false" customHeight="false" outlineLevel="0" collapsed="false">
      <c r="E3001" s="143"/>
      <c r="F3001" s="143"/>
      <c r="G3001" s="143"/>
    </row>
    <row r="3002" customFormat="false" ht="12.75" hidden="false" customHeight="false" outlineLevel="0" collapsed="false">
      <c r="E3002" s="143"/>
      <c r="F3002" s="143"/>
      <c r="G3002" s="143"/>
    </row>
    <row r="3003" customFormat="false" ht="12.75" hidden="false" customHeight="false" outlineLevel="0" collapsed="false">
      <c r="E3003" s="143"/>
      <c r="F3003" s="143"/>
      <c r="G3003" s="143"/>
    </row>
    <row r="3004" customFormat="false" ht="12.75" hidden="false" customHeight="false" outlineLevel="0" collapsed="false">
      <c r="E3004" s="143"/>
      <c r="F3004" s="143"/>
      <c r="G3004" s="143"/>
    </row>
    <row r="3005" customFormat="false" ht="12.75" hidden="false" customHeight="false" outlineLevel="0" collapsed="false">
      <c r="E3005" s="143"/>
      <c r="F3005" s="143"/>
      <c r="G3005" s="143"/>
    </row>
    <row r="3006" customFormat="false" ht="12.75" hidden="false" customHeight="false" outlineLevel="0" collapsed="false">
      <c r="E3006" s="143"/>
      <c r="F3006" s="143"/>
      <c r="G3006" s="143"/>
    </row>
    <row r="3007" customFormat="false" ht="12.75" hidden="false" customHeight="false" outlineLevel="0" collapsed="false">
      <c r="E3007" s="143"/>
      <c r="F3007" s="143"/>
      <c r="G3007" s="143"/>
    </row>
    <row r="3008" customFormat="false" ht="12.75" hidden="false" customHeight="false" outlineLevel="0" collapsed="false">
      <c r="E3008" s="143"/>
      <c r="F3008" s="143"/>
      <c r="G3008" s="143"/>
    </row>
    <row r="3009" customFormat="false" ht="12.75" hidden="false" customHeight="false" outlineLevel="0" collapsed="false">
      <c r="E3009" s="143"/>
      <c r="F3009" s="143"/>
      <c r="G3009" s="143"/>
    </row>
    <row r="3010" customFormat="false" ht="12.75" hidden="false" customHeight="false" outlineLevel="0" collapsed="false">
      <c r="E3010" s="143"/>
      <c r="F3010" s="143"/>
      <c r="G3010" s="143"/>
    </row>
    <row r="3011" customFormat="false" ht="12.75" hidden="false" customHeight="false" outlineLevel="0" collapsed="false">
      <c r="E3011" s="143"/>
      <c r="F3011" s="143"/>
      <c r="G3011" s="143"/>
    </row>
    <row r="3012" customFormat="false" ht="12.75" hidden="false" customHeight="false" outlineLevel="0" collapsed="false">
      <c r="E3012" s="143"/>
      <c r="F3012" s="143"/>
      <c r="G3012" s="143"/>
    </row>
    <row r="3013" customFormat="false" ht="12.75" hidden="false" customHeight="false" outlineLevel="0" collapsed="false">
      <c r="E3013" s="143"/>
      <c r="F3013" s="143"/>
      <c r="G3013" s="143"/>
    </row>
    <row r="3014" customFormat="false" ht="12.75" hidden="false" customHeight="false" outlineLevel="0" collapsed="false">
      <c r="E3014" s="143"/>
      <c r="F3014" s="143"/>
      <c r="G3014" s="143"/>
    </row>
    <row r="3015" customFormat="false" ht="12.75" hidden="false" customHeight="false" outlineLevel="0" collapsed="false">
      <c r="E3015" s="143"/>
      <c r="F3015" s="143"/>
      <c r="G3015" s="143"/>
    </row>
    <row r="3016" customFormat="false" ht="12.75" hidden="false" customHeight="false" outlineLevel="0" collapsed="false">
      <c r="E3016" s="143"/>
      <c r="F3016" s="143"/>
      <c r="G3016" s="143"/>
    </row>
    <row r="3017" customFormat="false" ht="12.75" hidden="false" customHeight="false" outlineLevel="0" collapsed="false">
      <c r="E3017" s="143"/>
      <c r="F3017" s="143"/>
      <c r="G3017" s="143"/>
    </row>
    <row r="3018" customFormat="false" ht="12.75" hidden="false" customHeight="false" outlineLevel="0" collapsed="false">
      <c r="E3018" s="143"/>
      <c r="F3018" s="143"/>
      <c r="G3018" s="143"/>
    </row>
    <row r="3019" customFormat="false" ht="12.75" hidden="false" customHeight="false" outlineLevel="0" collapsed="false">
      <c r="E3019" s="143"/>
      <c r="F3019" s="143"/>
      <c r="G3019" s="143"/>
    </row>
    <row r="3020" customFormat="false" ht="12.75" hidden="false" customHeight="false" outlineLevel="0" collapsed="false">
      <c r="E3020" s="143"/>
      <c r="F3020" s="143"/>
      <c r="G3020" s="143"/>
    </row>
    <row r="3021" customFormat="false" ht="12.75" hidden="false" customHeight="false" outlineLevel="0" collapsed="false">
      <c r="E3021" s="143"/>
      <c r="F3021" s="143"/>
      <c r="G3021" s="143"/>
    </row>
    <row r="3022" customFormat="false" ht="12.75" hidden="false" customHeight="false" outlineLevel="0" collapsed="false">
      <c r="E3022" s="143"/>
      <c r="F3022" s="143"/>
      <c r="G3022" s="143"/>
    </row>
    <row r="3023" customFormat="false" ht="12.75" hidden="false" customHeight="false" outlineLevel="0" collapsed="false">
      <c r="E3023" s="143"/>
      <c r="F3023" s="143"/>
      <c r="G3023" s="143"/>
    </row>
    <row r="3024" customFormat="false" ht="12.75" hidden="false" customHeight="false" outlineLevel="0" collapsed="false">
      <c r="E3024" s="143"/>
      <c r="F3024" s="143"/>
      <c r="G3024" s="143"/>
    </row>
    <row r="3025" customFormat="false" ht="12.75" hidden="false" customHeight="false" outlineLevel="0" collapsed="false">
      <c r="E3025" s="143"/>
      <c r="F3025" s="143"/>
      <c r="G3025" s="143"/>
    </row>
    <row r="3026" customFormat="false" ht="12.75" hidden="false" customHeight="false" outlineLevel="0" collapsed="false">
      <c r="E3026" s="143"/>
      <c r="F3026" s="143"/>
      <c r="G3026" s="143"/>
    </row>
    <row r="3027" customFormat="false" ht="12.75" hidden="false" customHeight="false" outlineLevel="0" collapsed="false">
      <c r="E3027" s="143"/>
      <c r="F3027" s="143"/>
      <c r="G3027" s="143"/>
    </row>
    <row r="3028" customFormat="false" ht="12.75" hidden="false" customHeight="false" outlineLevel="0" collapsed="false">
      <c r="E3028" s="143"/>
      <c r="F3028" s="143"/>
      <c r="G3028" s="143"/>
    </row>
    <row r="3029" customFormat="false" ht="12.75" hidden="false" customHeight="false" outlineLevel="0" collapsed="false">
      <c r="E3029" s="143"/>
      <c r="F3029" s="143"/>
      <c r="G3029" s="143"/>
    </row>
    <row r="3030" customFormat="false" ht="12.75" hidden="false" customHeight="false" outlineLevel="0" collapsed="false">
      <c r="E3030" s="143"/>
      <c r="F3030" s="143"/>
      <c r="G3030" s="143"/>
    </row>
    <row r="3031" customFormat="false" ht="12.75" hidden="false" customHeight="false" outlineLevel="0" collapsed="false">
      <c r="E3031" s="143"/>
      <c r="F3031" s="143"/>
      <c r="G3031" s="143"/>
    </row>
    <row r="3032" customFormat="false" ht="12.75" hidden="false" customHeight="false" outlineLevel="0" collapsed="false">
      <c r="E3032" s="143"/>
      <c r="F3032" s="143"/>
      <c r="G3032" s="143"/>
    </row>
    <row r="3033" customFormat="false" ht="12.75" hidden="false" customHeight="false" outlineLevel="0" collapsed="false">
      <c r="E3033" s="143"/>
      <c r="F3033" s="143"/>
      <c r="G3033" s="143"/>
    </row>
    <row r="3034" customFormat="false" ht="12.75" hidden="false" customHeight="false" outlineLevel="0" collapsed="false">
      <c r="E3034" s="143"/>
      <c r="F3034" s="143"/>
      <c r="G3034" s="143"/>
    </row>
    <row r="3035" customFormat="false" ht="12.75" hidden="false" customHeight="false" outlineLevel="0" collapsed="false">
      <c r="E3035" s="143"/>
      <c r="F3035" s="143"/>
      <c r="G3035" s="143"/>
    </row>
    <row r="3036" customFormat="false" ht="12.75" hidden="false" customHeight="false" outlineLevel="0" collapsed="false">
      <c r="E3036" s="143"/>
      <c r="F3036" s="143"/>
      <c r="G3036" s="143"/>
    </row>
    <row r="3037" customFormat="false" ht="12.75" hidden="false" customHeight="false" outlineLevel="0" collapsed="false">
      <c r="E3037" s="143"/>
      <c r="F3037" s="143"/>
      <c r="G3037" s="143"/>
    </row>
    <row r="3038" customFormat="false" ht="12.75" hidden="false" customHeight="false" outlineLevel="0" collapsed="false">
      <c r="E3038" s="143"/>
      <c r="F3038" s="143"/>
      <c r="G3038" s="143"/>
    </row>
    <row r="3039" customFormat="false" ht="12.75" hidden="false" customHeight="false" outlineLevel="0" collapsed="false">
      <c r="E3039" s="143"/>
      <c r="F3039" s="143"/>
      <c r="G3039" s="143"/>
    </row>
    <row r="3040" customFormat="false" ht="12.75" hidden="false" customHeight="false" outlineLevel="0" collapsed="false">
      <c r="E3040" s="143"/>
      <c r="F3040" s="143"/>
      <c r="G3040" s="143"/>
    </row>
    <row r="3041" customFormat="false" ht="12.75" hidden="false" customHeight="false" outlineLevel="0" collapsed="false">
      <c r="E3041" s="143"/>
      <c r="F3041" s="143"/>
      <c r="G3041" s="143"/>
    </row>
    <row r="3042" customFormat="false" ht="12.75" hidden="false" customHeight="false" outlineLevel="0" collapsed="false">
      <c r="E3042" s="143"/>
      <c r="F3042" s="143"/>
      <c r="G3042" s="143"/>
    </row>
    <row r="3043" customFormat="false" ht="12.75" hidden="false" customHeight="false" outlineLevel="0" collapsed="false">
      <c r="E3043" s="143"/>
      <c r="F3043" s="143"/>
      <c r="G3043" s="143"/>
    </row>
    <row r="3044" customFormat="false" ht="12.75" hidden="false" customHeight="false" outlineLevel="0" collapsed="false">
      <c r="E3044" s="143"/>
      <c r="F3044" s="143"/>
      <c r="G3044" s="143"/>
    </row>
    <row r="3045" customFormat="false" ht="12.75" hidden="false" customHeight="false" outlineLevel="0" collapsed="false">
      <c r="E3045" s="143"/>
      <c r="F3045" s="143"/>
      <c r="G3045" s="143"/>
    </row>
    <row r="3046" customFormat="false" ht="12.75" hidden="false" customHeight="false" outlineLevel="0" collapsed="false">
      <c r="E3046" s="143"/>
      <c r="F3046" s="143"/>
      <c r="G3046" s="143"/>
    </row>
    <row r="3047" customFormat="false" ht="12.75" hidden="false" customHeight="false" outlineLevel="0" collapsed="false">
      <c r="E3047" s="143"/>
      <c r="F3047" s="143"/>
      <c r="G3047" s="143"/>
    </row>
    <row r="3048" customFormat="false" ht="12.75" hidden="false" customHeight="false" outlineLevel="0" collapsed="false">
      <c r="E3048" s="143"/>
      <c r="F3048" s="143"/>
      <c r="G3048" s="143"/>
    </row>
    <row r="3049" customFormat="false" ht="12.75" hidden="false" customHeight="false" outlineLevel="0" collapsed="false">
      <c r="E3049" s="143"/>
      <c r="F3049" s="143"/>
      <c r="G3049" s="143"/>
    </row>
    <row r="3050" customFormat="false" ht="12.75" hidden="false" customHeight="false" outlineLevel="0" collapsed="false">
      <c r="E3050" s="143"/>
      <c r="F3050" s="143"/>
      <c r="G3050" s="143"/>
    </row>
    <row r="3051" customFormat="false" ht="12.75" hidden="false" customHeight="false" outlineLevel="0" collapsed="false">
      <c r="E3051" s="143"/>
      <c r="F3051" s="143"/>
      <c r="G3051" s="143"/>
    </row>
    <row r="3052" customFormat="false" ht="12.75" hidden="false" customHeight="false" outlineLevel="0" collapsed="false">
      <c r="E3052" s="143"/>
      <c r="F3052" s="143"/>
      <c r="G3052" s="143"/>
    </row>
    <row r="3053" customFormat="false" ht="12.75" hidden="false" customHeight="false" outlineLevel="0" collapsed="false">
      <c r="E3053" s="143"/>
      <c r="F3053" s="143"/>
      <c r="G3053" s="143"/>
    </row>
    <row r="3054" customFormat="false" ht="12.75" hidden="false" customHeight="false" outlineLevel="0" collapsed="false">
      <c r="E3054" s="143"/>
      <c r="F3054" s="143"/>
      <c r="G3054" s="143"/>
    </row>
    <row r="3055" customFormat="false" ht="12.75" hidden="false" customHeight="false" outlineLevel="0" collapsed="false">
      <c r="E3055" s="143"/>
      <c r="F3055" s="143"/>
      <c r="G3055" s="143"/>
    </row>
    <row r="3056" customFormat="false" ht="12.75" hidden="false" customHeight="false" outlineLevel="0" collapsed="false">
      <c r="E3056" s="143"/>
      <c r="F3056" s="143"/>
      <c r="G3056" s="143"/>
    </row>
    <row r="3057" customFormat="false" ht="12.75" hidden="false" customHeight="false" outlineLevel="0" collapsed="false">
      <c r="E3057" s="143"/>
      <c r="F3057" s="143"/>
      <c r="G3057" s="143"/>
    </row>
    <row r="3058" customFormat="false" ht="12.75" hidden="false" customHeight="false" outlineLevel="0" collapsed="false">
      <c r="E3058" s="143"/>
      <c r="F3058" s="143"/>
      <c r="G3058" s="143"/>
    </row>
    <row r="3059" customFormat="false" ht="12.75" hidden="false" customHeight="false" outlineLevel="0" collapsed="false">
      <c r="E3059" s="143"/>
      <c r="F3059" s="143"/>
      <c r="G3059" s="143"/>
    </row>
    <row r="3060" customFormat="false" ht="12.75" hidden="false" customHeight="false" outlineLevel="0" collapsed="false">
      <c r="E3060" s="143"/>
      <c r="F3060" s="143"/>
      <c r="G3060" s="143"/>
    </row>
    <row r="3061" customFormat="false" ht="12.75" hidden="false" customHeight="false" outlineLevel="0" collapsed="false">
      <c r="E3061" s="143"/>
      <c r="F3061" s="143"/>
      <c r="G3061" s="143"/>
    </row>
    <row r="3062" customFormat="false" ht="12.75" hidden="false" customHeight="false" outlineLevel="0" collapsed="false">
      <c r="E3062" s="143"/>
      <c r="F3062" s="143"/>
      <c r="G3062" s="143"/>
    </row>
    <row r="3063" customFormat="false" ht="12.75" hidden="false" customHeight="false" outlineLevel="0" collapsed="false">
      <c r="E3063" s="143"/>
      <c r="F3063" s="143"/>
      <c r="G3063" s="143"/>
    </row>
    <row r="3064" customFormat="false" ht="12.75" hidden="false" customHeight="false" outlineLevel="0" collapsed="false">
      <c r="E3064" s="143"/>
      <c r="F3064" s="143"/>
      <c r="G3064" s="143"/>
    </row>
    <row r="3065" customFormat="false" ht="12.75" hidden="false" customHeight="false" outlineLevel="0" collapsed="false">
      <c r="E3065" s="143"/>
      <c r="F3065" s="143"/>
      <c r="G3065" s="143"/>
    </row>
    <row r="3066" customFormat="false" ht="12.75" hidden="false" customHeight="false" outlineLevel="0" collapsed="false">
      <c r="E3066" s="143"/>
      <c r="F3066" s="143"/>
      <c r="G3066" s="143"/>
    </row>
    <row r="3067" customFormat="false" ht="12.75" hidden="false" customHeight="false" outlineLevel="0" collapsed="false">
      <c r="E3067" s="143"/>
      <c r="F3067" s="143"/>
      <c r="G3067" s="143"/>
    </row>
    <row r="3068" customFormat="false" ht="12.75" hidden="false" customHeight="false" outlineLevel="0" collapsed="false">
      <c r="E3068" s="143"/>
      <c r="F3068" s="143"/>
      <c r="G3068" s="143"/>
    </row>
    <row r="3069" customFormat="false" ht="12.75" hidden="false" customHeight="false" outlineLevel="0" collapsed="false">
      <c r="E3069" s="143"/>
      <c r="F3069" s="143"/>
      <c r="G3069" s="143"/>
    </row>
    <row r="3070" customFormat="false" ht="12.75" hidden="false" customHeight="false" outlineLevel="0" collapsed="false">
      <c r="E3070" s="143"/>
      <c r="F3070" s="143"/>
      <c r="G3070" s="143"/>
    </row>
    <row r="3071" customFormat="false" ht="12.75" hidden="false" customHeight="false" outlineLevel="0" collapsed="false">
      <c r="E3071" s="143"/>
      <c r="F3071" s="143"/>
      <c r="G3071" s="143"/>
    </row>
    <row r="3072" customFormat="false" ht="12.75" hidden="false" customHeight="false" outlineLevel="0" collapsed="false">
      <c r="E3072" s="143"/>
      <c r="F3072" s="143"/>
      <c r="G3072" s="143"/>
    </row>
    <row r="3073" customFormat="false" ht="12.75" hidden="false" customHeight="false" outlineLevel="0" collapsed="false">
      <c r="E3073" s="143"/>
      <c r="F3073" s="143"/>
      <c r="G3073" s="143"/>
    </row>
    <row r="3074" customFormat="false" ht="12.75" hidden="false" customHeight="false" outlineLevel="0" collapsed="false">
      <c r="E3074" s="143"/>
      <c r="F3074" s="143"/>
      <c r="G3074" s="143"/>
    </row>
    <row r="3075" customFormat="false" ht="12.75" hidden="false" customHeight="false" outlineLevel="0" collapsed="false">
      <c r="E3075" s="143"/>
      <c r="F3075" s="143"/>
      <c r="G3075" s="143"/>
    </row>
    <row r="3076" customFormat="false" ht="12.75" hidden="false" customHeight="false" outlineLevel="0" collapsed="false">
      <c r="E3076" s="143"/>
      <c r="F3076" s="143"/>
      <c r="G3076" s="143"/>
    </row>
    <row r="3077" customFormat="false" ht="12.75" hidden="false" customHeight="false" outlineLevel="0" collapsed="false">
      <c r="E3077" s="143"/>
      <c r="F3077" s="143"/>
      <c r="G3077" s="143"/>
    </row>
    <row r="3078" customFormat="false" ht="12.75" hidden="false" customHeight="false" outlineLevel="0" collapsed="false">
      <c r="E3078" s="143"/>
      <c r="F3078" s="143"/>
      <c r="G3078" s="143"/>
    </row>
    <row r="3079" customFormat="false" ht="12.75" hidden="false" customHeight="false" outlineLevel="0" collapsed="false">
      <c r="E3079" s="143"/>
      <c r="F3079" s="143"/>
      <c r="G3079" s="143"/>
    </row>
    <row r="3080" customFormat="false" ht="12.75" hidden="false" customHeight="false" outlineLevel="0" collapsed="false">
      <c r="E3080" s="143"/>
      <c r="F3080" s="143"/>
      <c r="G3080" s="143"/>
    </row>
    <row r="3081" customFormat="false" ht="12.75" hidden="false" customHeight="false" outlineLevel="0" collapsed="false">
      <c r="E3081" s="143"/>
      <c r="F3081" s="143"/>
      <c r="G3081" s="143"/>
    </row>
    <row r="3082" customFormat="false" ht="12.75" hidden="false" customHeight="false" outlineLevel="0" collapsed="false">
      <c r="E3082" s="143"/>
      <c r="F3082" s="143"/>
      <c r="G3082" s="143"/>
    </row>
    <row r="3083" customFormat="false" ht="12.75" hidden="false" customHeight="false" outlineLevel="0" collapsed="false">
      <c r="E3083" s="143"/>
      <c r="F3083" s="143"/>
      <c r="G3083" s="143"/>
    </row>
    <row r="3084" customFormat="false" ht="12.75" hidden="false" customHeight="false" outlineLevel="0" collapsed="false">
      <c r="E3084" s="143"/>
      <c r="F3084" s="143"/>
      <c r="G3084" s="143"/>
    </row>
    <row r="3085" customFormat="false" ht="12.75" hidden="false" customHeight="false" outlineLevel="0" collapsed="false">
      <c r="E3085" s="143"/>
      <c r="F3085" s="143"/>
      <c r="G3085" s="143"/>
    </row>
    <row r="3086" customFormat="false" ht="12.75" hidden="false" customHeight="false" outlineLevel="0" collapsed="false">
      <c r="E3086" s="143"/>
      <c r="F3086" s="143"/>
      <c r="G3086" s="143"/>
    </row>
    <row r="3087" customFormat="false" ht="12.75" hidden="false" customHeight="false" outlineLevel="0" collapsed="false">
      <c r="E3087" s="143"/>
      <c r="F3087" s="143"/>
      <c r="G3087" s="143"/>
    </row>
    <row r="3088" customFormat="false" ht="12.75" hidden="false" customHeight="false" outlineLevel="0" collapsed="false">
      <c r="E3088" s="143"/>
      <c r="F3088" s="143"/>
      <c r="G3088" s="143"/>
    </row>
    <row r="3089" customFormat="false" ht="12.75" hidden="false" customHeight="false" outlineLevel="0" collapsed="false">
      <c r="E3089" s="143"/>
      <c r="F3089" s="143"/>
      <c r="G3089" s="143"/>
    </row>
    <row r="3090" customFormat="false" ht="12.75" hidden="false" customHeight="false" outlineLevel="0" collapsed="false">
      <c r="E3090" s="143"/>
      <c r="F3090" s="143"/>
      <c r="G3090" s="143"/>
    </row>
    <row r="3091" customFormat="false" ht="12.75" hidden="false" customHeight="false" outlineLevel="0" collapsed="false">
      <c r="E3091" s="143"/>
      <c r="F3091" s="143"/>
      <c r="G3091" s="143"/>
    </row>
    <row r="3092" customFormat="false" ht="12.75" hidden="false" customHeight="false" outlineLevel="0" collapsed="false">
      <c r="E3092" s="143"/>
      <c r="F3092" s="143"/>
      <c r="G3092" s="143"/>
    </row>
    <row r="3093" customFormat="false" ht="12.75" hidden="false" customHeight="false" outlineLevel="0" collapsed="false">
      <c r="E3093" s="143"/>
      <c r="F3093" s="143"/>
      <c r="G3093" s="143"/>
    </row>
    <row r="3094" customFormat="false" ht="12.75" hidden="false" customHeight="false" outlineLevel="0" collapsed="false">
      <c r="E3094" s="143"/>
      <c r="F3094" s="143"/>
      <c r="G3094" s="143"/>
    </row>
    <row r="3095" customFormat="false" ht="12.75" hidden="false" customHeight="false" outlineLevel="0" collapsed="false">
      <c r="E3095" s="143"/>
      <c r="F3095" s="143"/>
      <c r="G3095" s="143"/>
    </row>
    <row r="3096" customFormat="false" ht="12.75" hidden="false" customHeight="false" outlineLevel="0" collapsed="false">
      <c r="E3096" s="143"/>
      <c r="F3096" s="143"/>
      <c r="G3096" s="143"/>
    </row>
    <row r="3097" customFormat="false" ht="12.75" hidden="false" customHeight="false" outlineLevel="0" collapsed="false">
      <c r="E3097" s="143"/>
      <c r="F3097" s="143"/>
      <c r="G3097" s="143"/>
    </row>
    <row r="3098" customFormat="false" ht="12.75" hidden="false" customHeight="false" outlineLevel="0" collapsed="false">
      <c r="E3098" s="143"/>
      <c r="F3098" s="143"/>
      <c r="G3098" s="143"/>
    </row>
    <row r="3099" customFormat="false" ht="12.75" hidden="false" customHeight="false" outlineLevel="0" collapsed="false">
      <c r="E3099" s="143"/>
      <c r="F3099" s="143"/>
      <c r="G3099" s="143"/>
    </row>
    <row r="3100" customFormat="false" ht="12.75" hidden="false" customHeight="false" outlineLevel="0" collapsed="false">
      <c r="E3100" s="143"/>
      <c r="F3100" s="143"/>
      <c r="G3100" s="143"/>
    </row>
    <row r="3101" customFormat="false" ht="12.75" hidden="false" customHeight="false" outlineLevel="0" collapsed="false">
      <c r="E3101" s="143"/>
      <c r="F3101" s="143"/>
      <c r="G3101" s="143"/>
    </row>
    <row r="3102" customFormat="false" ht="12.75" hidden="false" customHeight="false" outlineLevel="0" collapsed="false">
      <c r="E3102" s="143"/>
      <c r="F3102" s="143"/>
      <c r="G3102" s="143"/>
    </row>
    <row r="3103" customFormat="false" ht="12.75" hidden="false" customHeight="false" outlineLevel="0" collapsed="false">
      <c r="E3103" s="143"/>
      <c r="F3103" s="143"/>
      <c r="G3103" s="143"/>
    </row>
    <row r="3104" customFormat="false" ht="12.75" hidden="false" customHeight="false" outlineLevel="0" collapsed="false">
      <c r="E3104" s="143"/>
      <c r="F3104" s="143"/>
      <c r="G3104" s="143"/>
    </row>
    <row r="3105" customFormat="false" ht="12.75" hidden="false" customHeight="false" outlineLevel="0" collapsed="false">
      <c r="E3105" s="143"/>
      <c r="F3105" s="143"/>
      <c r="G3105" s="143"/>
    </row>
    <row r="3106" customFormat="false" ht="12.75" hidden="false" customHeight="false" outlineLevel="0" collapsed="false">
      <c r="E3106" s="143"/>
      <c r="F3106" s="143"/>
      <c r="G3106" s="143"/>
    </row>
    <row r="3107" customFormat="false" ht="12.75" hidden="false" customHeight="false" outlineLevel="0" collapsed="false">
      <c r="E3107" s="143"/>
      <c r="F3107" s="143"/>
      <c r="G3107" s="143"/>
    </row>
    <row r="3108" customFormat="false" ht="12.75" hidden="false" customHeight="false" outlineLevel="0" collapsed="false">
      <c r="E3108" s="143"/>
      <c r="F3108" s="143"/>
      <c r="G3108" s="143"/>
    </row>
    <row r="3109" customFormat="false" ht="12.75" hidden="false" customHeight="false" outlineLevel="0" collapsed="false">
      <c r="E3109" s="143"/>
      <c r="F3109" s="143"/>
      <c r="G3109" s="143"/>
    </row>
    <row r="3110" customFormat="false" ht="12.75" hidden="false" customHeight="false" outlineLevel="0" collapsed="false">
      <c r="E3110" s="143"/>
      <c r="F3110" s="143"/>
      <c r="G3110" s="143"/>
    </row>
    <row r="3111" customFormat="false" ht="12.75" hidden="false" customHeight="false" outlineLevel="0" collapsed="false">
      <c r="E3111" s="143"/>
      <c r="F3111" s="143"/>
      <c r="G3111" s="143"/>
    </row>
    <row r="3112" customFormat="false" ht="12.75" hidden="false" customHeight="false" outlineLevel="0" collapsed="false">
      <c r="E3112" s="143"/>
      <c r="F3112" s="143"/>
      <c r="G3112" s="143"/>
    </row>
    <row r="3113" customFormat="false" ht="12.75" hidden="false" customHeight="false" outlineLevel="0" collapsed="false">
      <c r="E3113" s="143"/>
      <c r="F3113" s="143"/>
      <c r="G3113" s="143"/>
    </row>
    <row r="3114" customFormat="false" ht="12.75" hidden="false" customHeight="false" outlineLevel="0" collapsed="false">
      <c r="E3114" s="143"/>
      <c r="F3114" s="143"/>
      <c r="G3114" s="143"/>
    </row>
    <row r="3115" customFormat="false" ht="12.75" hidden="false" customHeight="false" outlineLevel="0" collapsed="false">
      <c r="E3115" s="143"/>
      <c r="F3115" s="143"/>
      <c r="G3115" s="143"/>
    </row>
    <row r="3116" customFormat="false" ht="12.75" hidden="false" customHeight="false" outlineLevel="0" collapsed="false">
      <c r="E3116" s="143"/>
      <c r="F3116" s="143"/>
      <c r="G3116" s="143"/>
    </row>
    <row r="3117" customFormat="false" ht="12.75" hidden="false" customHeight="false" outlineLevel="0" collapsed="false">
      <c r="E3117" s="143"/>
      <c r="F3117" s="143"/>
      <c r="G3117" s="143"/>
    </row>
    <row r="3118" customFormat="false" ht="12.75" hidden="false" customHeight="false" outlineLevel="0" collapsed="false">
      <c r="E3118" s="143"/>
      <c r="F3118" s="143"/>
      <c r="G3118" s="143"/>
    </row>
    <row r="3119" customFormat="false" ht="12.75" hidden="false" customHeight="false" outlineLevel="0" collapsed="false">
      <c r="E3119" s="143"/>
      <c r="F3119" s="143"/>
      <c r="G3119" s="143"/>
    </row>
    <row r="3120" customFormat="false" ht="12.75" hidden="false" customHeight="false" outlineLevel="0" collapsed="false">
      <c r="E3120" s="143"/>
      <c r="F3120" s="143"/>
      <c r="G3120" s="143"/>
    </row>
    <row r="3121" customFormat="false" ht="12.75" hidden="false" customHeight="false" outlineLevel="0" collapsed="false">
      <c r="E3121" s="143"/>
      <c r="F3121" s="143"/>
      <c r="G3121" s="143"/>
    </row>
    <row r="3122" customFormat="false" ht="12.75" hidden="false" customHeight="false" outlineLevel="0" collapsed="false">
      <c r="E3122" s="143"/>
      <c r="F3122" s="143"/>
      <c r="G3122" s="143"/>
    </row>
    <row r="3123" customFormat="false" ht="12.75" hidden="false" customHeight="false" outlineLevel="0" collapsed="false">
      <c r="E3123" s="143"/>
      <c r="F3123" s="143"/>
      <c r="G3123" s="143"/>
    </row>
    <row r="3124" customFormat="false" ht="12.75" hidden="false" customHeight="false" outlineLevel="0" collapsed="false">
      <c r="E3124" s="143"/>
      <c r="F3124" s="143"/>
      <c r="G3124" s="143"/>
    </row>
    <row r="3125" customFormat="false" ht="12.75" hidden="false" customHeight="false" outlineLevel="0" collapsed="false">
      <c r="E3125" s="143"/>
      <c r="F3125" s="143"/>
      <c r="G3125" s="143"/>
    </row>
    <row r="3126" customFormat="false" ht="12.75" hidden="false" customHeight="false" outlineLevel="0" collapsed="false">
      <c r="E3126" s="143"/>
      <c r="F3126" s="143"/>
      <c r="G3126" s="143"/>
    </row>
    <row r="3127" customFormat="false" ht="12.75" hidden="false" customHeight="false" outlineLevel="0" collapsed="false">
      <c r="E3127" s="143"/>
      <c r="F3127" s="143"/>
      <c r="G3127" s="143"/>
    </row>
    <row r="3128" customFormat="false" ht="12.75" hidden="false" customHeight="false" outlineLevel="0" collapsed="false">
      <c r="E3128" s="143"/>
      <c r="F3128" s="143"/>
      <c r="G3128" s="143"/>
    </row>
    <row r="3129" customFormat="false" ht="12.75" hidden="false" customHeight="false" outlineLevel="0" collapsed="false">
      <c r="E3129" s="143"/>
      <c r="F3129" s="143"/>
      <c r="G3129" s="143"/>
    </row>
    <row r="3130" customFormat="false" ht="12.75" hidden="false" customHeight="false" outlineLevel="0" collapsed="false">
      <c r="E3130" s="143"/>
      <c r="F3130" s="143"/>
      <c r="G3130" s="143"/>
    </row>
    <row r="3131" customFormat="false" ht="12.75" hidden="false" customHeight="false" outlineLevel="0" collapsed="false">
      <c r="E3131" s="143"/>
      <c r="F3131" s="143"/>
      <c r="G3131" s="143"/>
    </row>
    <row r="3132" customFormat="false" ht="12.75" hidden="false" customHeight="false" outlineLevel="0" collapsed="false">
      <c r="E3132" s="143"/>
      <c r="F3132" s="143"/>
      <c r="G3132" s="143"/>
    </row>
    <row r="3133" customFormat="false" ht="12.75" hidden="false" customHeight="false" outlineLevel="0" collapsed="false">
      <c r="E3133" s="143"/>
      <c r="F3133" s="143"/>
      <c r="G3133" s="143"/>
    </row>
    <row r="3134" customFormat="false" ht="12.75" hidden="false" customHeight="false" outlineLevel="0" collapsed="false">
      <c r="E3134" s="143"/>
      <c r="F3134" s="143"/>
      <c r="G3134" s="143"/>
    </row>
    <row r="3135" customFormat="false" ht="12.75" hidden="false" customHeight="false" outlineLevel="0" collapsed="false">
      <c r="E3135" s="143"/>
      <c r="F3135" s="143"/>
      <c r="G3135" s="143"/>
    </row>
    <row r="3136" customFormat="false" ht="12.75" hidden="false" customHeight="false" outlineLevel="0" collapsed="false">
      <c r="E3136" s="143"/>
      <c r="F3136" s="143"/>
      <c r="G3136" s="143"/>
    </row>
    <row r="3137" customFormat="false" ht="12.75" hidden="false" customHeight="false" outlineLevel="0" collapsed="false">
      <c r="E3137" s="143"/>
      <c r="F3137" s="143"/>
      <c r="G3137" s="143"/>
    </row>
    <row r="3138" customFormat="false" ht="12.75" hidden="false" customHeight="false" outlineLevel="0" collapsed="false">
      <c r="E3138" s="143"/>
      <c r="F3138" s="143"/>
      <c r="G3138" s="143"/>
    </row>
    <row r="3139" customFormat="false" ht="12.75" hidden="false" customHeight="false" outlineLevel="0" collapsed="false">
      <c r="E3139" s="143"/>
      <c r="F3139" s="143"/>
      <c r="G3139" s="143"/>
    </row>
    <row r="3140" customFormat="false" ht="12.75" hidden="false" customHeight="false" outlineLevel="0" collapsed="false">
      <c r="E3140" s="143"/>
      <c r="F3140" s="143"/>
      <c r="G3140" s="143"/>
    </row>
    <row r="3141" customFormat="false" ht="12.75" hidden="false" customHeight="false" outlineLevel="0" collapsed="false">
      <c r="E3141" s="143"/>
      <c r="F3141" s="143"/>
      <c r="G3141" s="143"/>
    </row>
    <row r="3142" customFormat="false" ht="12.75" hidden="false" customHeight="false" outlineLevel="0" collapsed="false">
      <c r="E3142" s="143"/>
      <c r="F3142" s="143"/>
      <c r="G3142" s="143"/>
    </row>
    <row r="3143" customFormat="false" ht="12.75" hidden="false" customHeight="false" outlineLevel="0" collapsed="false">
      <c r="E3143" s="143"/>
      <c r="F3143" s="143"/>
      <c r="G3143" s="143"/>
    </row>
    <row r="3144" customFormat="false" ht="12.75" hidden="false" customHeight="false" outlineLevel="0" collapsed="false">
      <c r="E3144" s="143"/>
      <c r="F3144" s="143"/>
      <c r="G3144" s="143"/>
    </row>
    <row r="3145" customFormat="false" ht="12.75" hidden="false" customHeight="false" outlineLevel="0" collapsed="false">
      <c r="E3145" s="143"/>
      <c r="F3145" s="143"/>
      <c r="G3145" s="143"/>
    </row>
    <row r="3146" customFormat="false" ht="12.75" hidden="false" customHeight="false" outlineLevel="0" collapsed="false">
      <c r="E3146" s="143"/>
      <c r="F3146" s="143"/>
      <c r="G3146" s="143"/>
    </row>
    <row r="3147" customFormat="false" ht="12.75" hidden="false" customHeight="false" outlineLevel="0" collapsed="false">
      <c r="E3147" s="143"/>
      <c r="F3147" s="143"/>
      <c r="G3147" s="143"/>
    </row>
    <row r="3148" customFormat="false" ht="12.75" hidden="false" customHeight="false" outlineLevel="0" collapsed="false">
      <c r="E3148" s="143"/>
      <c r="F3148" s="143"/>
      <c r="G3148" s="143"/>
    </row>
    <row r="3149" customFormat="false" ht="12.75" hidden="false" customHeight="false" outlineLevel="0" collapsed="false">
      <c r="E3149" s="143"/>
      <c r="F3149" s="143"/>
      <c r="G3149" s="143"/>
    </row>
    <row r="3150" customFormat="false" ht="12.75" hidden="false" customHeight="false" outlineLevel="0" collapsed="false">
      <c r="E3150" s="143"/>
      <c r="F3150" s="143"/>
      <c r="G3150" s="143"/>
    </row>
    <row r="3151" customFormat="false" ht="12.75" hidden="false" customHeight="false" outlineLevel="0" collapsed="false">
      <c r="E3151" s="143"/>
      <c r="F3151" s="143"/>
      <c r="G3151" s="143"/>
    </row>
    <row r="3152" customFormat="false" ht="12.75" hidden="false" customHeight="false" outlineLevel="0" collapsed="false">
      <c r="E3152" s="143"/>
      <c r="F3152" s="143"/>
      <c r="G3152" s="143"/>
    </row>
    <row r="3153" customFormat="false" ht="12.75" hidden="false" customHeight="false" outlineLevel="0" collapsed="false">
      <c r="E3153" s="143"/>
      <c r="F3153" s="143"/>
      <c r="G3153" s="143"/>
    </row>
    <row r="3154" customFormat="false" ht="12.75" hidden="false" customHeight="false" outlineLevel="0" collapsed="false">
      <c r="E3154" s="143"/>
      <c r="F3154" s="143"/>
      <c r="G3154" s="143"/>
    </row>
    <row r="3155" customFormat="false" ht="12.75" hidden="false" customHeight="false" outlineLevel="0" collapsed="false">
      <c r="E3155" s="143"/>
      <c r="F3155" s="143"/>
      <c r="G3155" s="143"/>
    </row>
    <row r="3156" customFormat="false" ht="12.75" hidden="false" customHeight="false" outlineLevel="0" collapsed="false">
      <c r="E3156" s="143"/>
      <c r="F3156" s="143"/>
      <c r="G3156" s="143"/>
    </row>
    <row r="3157" customFormat="false" ht="12.75" hidden="false" customHeight="false" outlineLevel="0" collapsed="false">
      <c r="E3157" s="143"/>
      <c r="F3157" s="143"/>
      <c r="G3157" s="143"/>
    </row>
    <row r="3158" customFormat="false" ht="12.75" hidden="false" customHeight="false" outlineLevel="0" collapsed="false">
      <c r="E3158" s="143"/>
      <c r="F3158" s="143"/>
      <c r="G3158" s="143"/>
    </row>
    <row r="3159" customFormat="false" ht="12.75" hidden="false" customHeight="false" outlineLevel="0" collapsed="false">
      <c r="E3159" s="143"/>
      <c r="F3159" s="143"/>
      <c r="G3159" s="143"/>
    </row>
    <row r="3160" customFormat="false" ht="12.75" hidden="false" customHeight="false" outlineLevel="0" collapsed="false">
      <c r="E3160" s="143"/>
      <c r="F3160" s="143"/>
      <c r="G3160" s="143"/>
    </row>
    <row r="3161" customFormat="false" ht="12.75" hidden="false" customHeight="false" outlineLevel="0" collapsed="false">
      <c r="E3161" s="143"/>
      <c r="F3161" s="143"/>
      <c r="G3161" s="143"/>
    </row>
    <row r="3162" customFormat="false" ht="12.75" hidden="false" customHeight="false" outlineLevel="0" collapsed="false">
      <c r="E3162" s="143"/>
      <c r="F3162" s="143"/>
      <c r="G3162" s="143"/>
    </row>
    <row r="3163" customFormat="false" ht="12.75" hidden="false" customHeight="false" outlineLevel="0" collapsed="false">
      <c r="E3163" s="143"/>
      <c r="F3163" s="143"/>
      <c r="G3163" s="143"/>
    </row>
    <row r="3164" customFormat="false" ht="12.75" hidden="false" customHeight="false" outlineLevel="0" collapsed="false">
      <c r="E3164" s="143"/>
      <c r="F3164" s="143"/>
      <c r="G3164" s="143"/>
    </row>
    <row r="3165" customFormat="false" ht="12.75" hidden="false" customHeight="false" outlineLevel="0" collapsed="false">
      <c r="E3165" s="143"/>
      <c r="F3165" s="143"/>
      <c r="G3165" s="143"/>
    </row>
    <row r="3166" customFormat="false" ht="12.75" hidden="false" customHeight="false" outlineLevel="0" collapsed="false">
      <c r="E3166" s="143"/>
      <c r="F3166" s="143"/>
      <c r="G3166" s="143"/>
    </row>
    <row r="3167" customFormat="false" ht="12.75" hidden="false" customHeight="false" outlineLevel="0" collapsed="false">
      <c r="E3167" s="143"/>
      <c r="F3167" s="143"/>
      <c r="G3167" s="143"/>
    </row>
    <row r="3168" customFormat="false" ht="12.75" hidden="false" customHeight="false" outlineLevel="0" collapsed="false">
      <c r="E3168" s="143"/>
      <c r="F3168" s="143"/>
      <c r="G3168" s="143"/>
    </row>
    <row r="3169" customFormat="false" ht="12.75" hidden="false" customHeight="false" outlineLevel="0" collapsed="false">
      <c r="E3169" s="143"/>
      <c r="F3169" s="143"/>
      <c r="G3169" s="143"/>
    </row>
    <row r="3170" customFormat="false" ht="12.75" hidden="false" customHeight="false" outlineLevel="0" collapsed="false">
      <c r="E3170" s="143"/>
      <c r="F3170" s="143"/>
      <c r="G3170" s="143"/>
    </row>
    <row r="3171" customFormat="false" ht="12.75" hidden="false" customHeight="false" outlineLevel="0" collapsed="false">
      <c r="E3171" s="143"/>
      <c r="F3171" s="143"/>
      <c r="G3171" s="143"/>
    </row>
    <row r="3172" customFormat="false" ht="12.75" hidden="false" customHeight="false" outlineLevel="0" collapsed="false">
      <c r="E3172" s="143"/>
      <c r="F3172" s="143"/>
      <c r="G3172" s="143"/>
    </row>
    <row r="3173" customFormat="false" ht="12.75" hidden="false" customHeight="false" outlineLevel="0" collapsed="false">
      <c r="E3173" s="143"/>
      <c r="F3173" s="143"/>
      <c r="G3173" s="143"/>
    </row>
    <row r="3174" customFormat="false" ht="12.75" hidden="false" customHeight="false" outlineLevel="0" collapsed="false">
      <c r="E3174" s="143"/>
      <c r="F3174" s="143"/>
      <c r="G3174" s="143"/>
    </row>
    <row r="3175" customFormat="false" ht="12.75" hidden="false" customHeight="false" outlineLevel="0" collapsed="false">
      <c r="E3175" s="143"/>
      <c r="F3175" s="143"/>
      <c r="G3175" s="143"/>
    </row>
    <row r="3176" customFormat="false" ht="12.75" hidden="false" customHeight="false" outlineLevel="0" collapsed="false">
      <c r="E3176" s="143"/>
      <c r="F3176" s="143"/>
      <c r="G3176" s="143"/>
    </row>
    <row r="3177" customFormat="false" ht="12.75" hidden="false" customHeight="false" outlineLevel="0" collapsed="false">
      <c r="E3177" s="143"/>
      <c r="F3177" s="143"/>
      <c r="G3177" s="143"/>
    </row>
    <row r="3178" customFormat="false" ht="12.75" hidden="false" customHeight="false" outlineLevel="0" collapsed="false">
      <c r="E3178" s="143"/>
      <c r="F3178" s="143"/>
      <c r="G3178" s="143"/>
    </row>
    <row r="3179" customFormat="false" ht="12.75" hidden="false" customHeight="false" outlineLevel="0" collapsed="false">
      <c r="E3179" s="143"/>
      <c r="F3179" s="143"/>
      <c r="G3179" s="143"/>
    </row>
    <row r="3180" customFormat="false" ht="12.75" hidden="false" customHeight="false" outlineLevel="0" collapsed="false">
      <c r="E3180" s="143"/>
      <c r="F3180" s="143"/>
      <c r="G3180" s="143"/>
    </row>
    <row r="3181" customFormat="false" ht="12.75" hidden="false" customHeight="false" outlineLevel="0" collapsed="false">
      <c r="E3181" s="143"/>
      <c r="F3181" s="143"/>
      <c r="G3181" s="143"/>
    </row>
    <row r="3182" customFormat="false" ht="12.75" hidden="false" customHeight="false" outlineLevel="0" collapsed="false">
      <c r="E3182" s="143"/>
      <c r="F3182" s="143"/>
      <c r="G3182" s="143"/>
    </row>
    <row r="3183" customFormat="false" ht="12.75" hidden="false" customHeight="false" outlineLevel="0" collapsed="false">
      <c r="E3183" s="143"/>
      <c r="F3183" s="143"/>
      <c r="G3183" s="143"/>
    </row>
    <row r="3184" customFormat="false" ht="12.75" hidden="false" customHeight="false" outlineLevel="0" collapsed="false">
      <c r="E3184" s="143"/>
      <c r="F3184" s="143"/>
      <c r="G3184" s="143"/>
    </row>
    <row r="3185" customFormat="false" ht="12.75" hidden="false" customHeight="false" outlineLevel="0" collapsed="false">
      <c r="E3185" s="143"/>
      <c r="F3185" s="143"/>
      <c r="G3185" s="143"/>
    </row>
    <row r="3186" customFormat="false" ht="12.75" hidden="false" customHeight="false" outlineLevel="0" collapsed="false">
      <c r="E3186" s="143"/>
      <c r="F3186" s="143"/>
      <c r="G3186" s="143"/>
    </row>
    <row r="3187" customFormat="false" ht="12.75" hidden="false" customHeight="false" outlineLevel="0" collapsed="false">
      <c r="E3187" s="143"/>
      <c r="F3187" s="143"/>
      <c r="G3187" s="143"/>
    </row>
    <row r="3188" customFormat="false" ht="12.75" hidden="false" customHeight="false" outlineLevel="0" collapsed="false">
      <c r="E3188" s="143"/>
      <c r="F3188" s="143"/>
      <c r="G3188" s="143"/>
    </row>
    <row r="3189" customFormat="false" ht="12.75" hidden="false" customHeight="false" outlineLevel="0" collapsed="false">
      <c r="E3189" s="143"/>
      <c r="F3189" s="143"/>
      <c r="G3189" s="143"/>
    </row>
    <row r="3190" customFormat="false" ht="12.75" hidden="false" customHeight="false" outlineLevel="0" collapsed="false">
      <c r="E3190" s="143"/>
      <c r="F3190" s="143"/>
      <c r="G3190" s="143"/>
    </row>
    <row r="3191" customFormat="false" ht="12.75" hidden="false" customHeight="false" outlineLevel="0" collapsed="false">
      <c r="E3191" s="143"/>
      <c r="F3191" s="143"/>
      <c r="G3191" s="143"/>
    </row>
    <row r="3192" customFormat="false" ht="12.75" hidden="false" customHeight="false" outlineLevel="0" collapsed="false">
      <c r="E3192" s="143"/>
      <c r="F3192" s="143"/>
      <c r="G3192" s="143"/>
    </row>
    <row r="3193" customFormat="false" ht="12.75" hidden="false" customHeight="false" outlineLevel="0" collapsed="false">
      <c r="E3193" s="143"/>
      <c r="F3193" s="143"/>
      <c r="G3193" s="143"/>
    </row>
    <row r="3194" customFormat="false" ht="12.75" hidden="false" customHeight="false" outlineLevel="0" collapsed="false">
      <c r="E3194" s="143"/>
      <c r="F3194" s="143"/>
      <c r="G3194" s="143"/>
    </row>
    <row r="3195" customFormat="false" ht="12.75" hidden="false" customHeight="false" outlineLevel="0" collapsed="false">
      <c r="E3195" s="143"/>
      <c r="F3195" s="143"/>
      <c r="G3195" s="143"/>
    </row>
    <row r="3196" customFormat="false" ht="12.75" hidden="false" customHeight="false" outlineLevel="0" collapsed="false">
      <c r="E3196" s="143"/>
      <c r="F3196" s="143"/>
      <c r="G3196" s="143"/>
    </row>
    <row r="3197" customFormat="false" ht="12.75" hidden="false" customHeight="false" outlineLevel="0" collapsed="false">
      <c r="E3197" s="143"/>
      <c r="F3197" s="143"/>
      <c r="G3197" s="143"/>
    </row>
    <row r="3198" customFormat="false" ht="12.75" hidden="false" customHeight="false" outlineLevel="0" collapsed="false">
      <c r="E3198" s="143"/>
      <c r="F3198" s="143"/>
      <c r="G3198" s="143"/>
    </row>
    <row r="3199" customFormat="false" ht="12.75" hidden="false" customHeight="false" outlineLevel="0" collapsed="false">
      <c r="E3199" s="143"/>
      <c r="F3199" s="143"/>
      <c r="G3199" s="143"/>
    </row>
    <row r="3200" customFormat="false" ht="12.75" hidden="false" customHeight="false" outlineLevel="0" collapsed="false">
      <c r="E3200" s="143"/>
      <c r="F3200" s="143"/>
      <c r="G3200" s="143"/>
    </row>
    <row r="3201" customFormat="false" ht="12.75" hidden="false" customHeight="false" outlineLevel="0" collapsed="false">
      <c r="E3201" s="143"/>
      <c r="F3201" s="143"/>
      <c r="G3201" s="143"/>
    </row>
    <row r="3202" customFormat="false" ht="12.75" hidden="false" customHeight="false" outlineLevel="0" collapsed="false">
      <c r="E3202" s="143"/>
      <c r="F3202" s="143"/>
      <c r="G3202" s="143"/>
    </row>
    <row r="3203" customFormat="false" ht="12.75" hidden="false" customHeight="false" outlineLevel="0" collapsed="false">
      <c r="E3203" s="143"/>
      <c r="F3203" s="143"/>
      <c r="G3203" s="143"/>
    </row>
    <row r="3204" customFormat="false" ht="12.75" hidden="false" customHeight="false" outlineLevel="0" collapsed="false">
      <c r="E3204" s="143"/>
      <c r="F3204" s="143"/>
      <c r="G3204" s="143"/>
    </row>
    <row r="3205" customFormat="false" ht="12.75" hidden="false" customHeight="false" outlineLevel="0" collapsed="false">
      <c r="E3205" s="143"/>
      <c r="F3205" s="143"/>
      <c r="G3205" s="143"/>
    </row>
    <row r="3206" customFormat="false" ht="12.75" hidden="false" customHeight="false" outlineLevel="0" collapsed="false">
      <c r="E3206" s="143"/>
      <c r="F3206" s="143"/>
      <c r="G3206" s="143"/>
    </row>
    <row r="3207" customFormat="false" ht="12.75" hidden="false" customHeight="false" outlineLevel="0" collapsed="false">
      <c r="E3207" s="143"/>
      <c r="F3207" s="143"/>
      <c r="G3207" s="143"/>
    </row>
    <row r="3208" customFormat="false" ht="12.75" hidden="false" customHeight="false" outlineLevel="0" collapsed="false">
      <c r="E3208" s="143"/>
      <c r="F3208" s="143"/>
      <c r="G3208" s="143"/>
    </row>
    <row r="3209" customFormat="false" ht="12.75" hidden="false" customHeight="false" outlineLevel="0" collapsed="false">
      <c r="E3209" s="143"/>
      <c r="F3209" s="143"/>
      <c r="G3209" s="143"/>
    </row>
    <row r="3210" customFormat="false" ht="12.75" hidden="false" customHeight="false" outlineLevel="0" collapsed="false">
      <c r="E3210" s="143"/>
      <c r="F3210" s="143"/>
      <c r="G3210" s="143"/>
    </row>
    <row r="3211" customFormat="false" ht="12.75" hidden="false" customHeight="false" outlineLevel="0" collapsed="false">
      <c r="E3211" s="143"/>
      <c r="F3211" s="143"/>
      <c r="G3211" s="143"/>
    </row>
    <row r="3212" customFormat="false" ht="12.75" hidden="false" customHeight="false" outlineLevel="0" collapsed="false">
      <c r="E3212" s="143"/>
      <c r="F3212" s="143"/>
      <c r="G3212" s="143"/>
    </row>
    <row r="3213" customFormat="false" ht="12.75" hidden="false" customHeight="false" outlineLevel="0" collapsed="false">
      <c r="E3213" s="143"/>
      <c r="F3213" s="143"/>
      <c r="G3213" s="143"/>
    </row>
    <row r="3214" customFormat="false" ht="12.75" hidden="false" customHeight="false" outlineLevel="0" collapsed="false">
      <c r="E3214" s="143"/>
      <c r="F3214" s="143"/>
      <c r="G3214" s="143"/>
    </row>
    <row r="3215" customFormat="false" ht="12.75" hidden="false" customHeight="false" outlineLevel="0" collapsed="false">
      <c r="E3215" s="143"/>
      <c r="F3215" s="143"/>
      <c r="G3215" s="143"/>
    </row>
    <row r="3216" customFormat="false" ht="12.75" hidden="false" customHeight="false" outlineLevel="0" collapsed="false">
      <c r="E3216" s="143"/>
      <c r="F3216" s="143"/>
      <c r="G3216" s="143"/>
    </row>
    <row r="3217" customFormat="false" ht="12.75" hidden="false" customHeight="false" outlineLevel="0" collapsed="false">
      <c r="E3217" s="143"/>
      <c r="F3217" s="143"/>
      <c r="G3217" s="143"/>
    </row>
    <row r="3218" customFormat="false" ht="12.75" hidden="false" customHeight="false" outlineLevel="0" collapsed="false">
      <c r="E3218" s="143"/>
      <c r="F3218" s="143"/>
      <c r="G3218" s="143"/>
    </row>
    <row r="3219" customFormat="false" ht="12.75" hidden="false" customHeight="false" outlineLevel="0" collapsed="false">
      <c r="E3219" s="143"/>
      <c r="F3219" s="143"/>
      <c r="G3219" s="143"/>
    </row>
    <row r="3220" customFormat="false" ht="12.75" hidden="false" customHeight="false" outlineLevel="0" collapsed="false">
      <c r="E3220" s="143"/>
      <c r="F3220" s="143"/>
      <c r="G3220" s="143"/>
    </row>
    <row r="3221" customFormat="false" ht="12.75" hidden="false" customHeight="false" outlineLevel="0" collapsed="false">
      <c r="E3221" s="143"/>
      <c r="F3221" s="143"/>
      <c r="G3221" s="143"/>
    </row>
    <row r="3222" customFormat="false" ht="12.75" hidden="false" customHeight="false" outlineLevel="0" collapsed="false">
      <c r="E3222" s="143"/>
      <c r="F3222" s="143"/>
      <c r="G3222" s="143"/>
    </row>
    <row r="3223" customFormat="false" ht="12.75" hidden="false" customHeight="false" outlineLevel="0" collapsed="false">
      <c r="E3223" s="143"/>
      <c r="F3223" s="143"/>
      <c r="G3223" s="143"/>
    </row>
    <row r="3224" customFormat="false" ht="12.75" hidden="false" customHeight="false" outlineLevel="0" collapsed="false">
      <c r="E3224" s="143"/>
      <c r="F3224" s="143"/>
      <c r="G3224" s="143"/>
    </row>
    <row r="3225" customFormat="false" ht="12.75" hidden="false" customHeight="false" outlineLevel="0" collapsed="false">
      <c r="E3225" s="143"/>
      <c r="F3225" s="143"/>
      <c r="G3225" s="143"/>
    </row>
    <row r="3226" customFormat="false" ht="12.75" hidden="false" customHeight="false" outlineLevel="0" collapsed="false">
      <c r="E3226" s="143"/>
      <c r="F3226" s="143"/>
      <c r="G3226" s="143"/>
    </row>
    <row r="3227" customFormat="false" ht="12.75" hidden="false" customHeight="false" outlineLevel="0" collapsed="false">
      <c r="E3227" s="143"/>
      <c r="F3227" s="143"/>
      <c r="G3227" s="143"/>
    </row>
    <row r="3228" customFormat="false" ht="12.75" hidden="false" customHeight="false" outlineLevel="0" collapsed="false">
      <c r="E3228" s="143"/>
      <c r="F3228" s="143"/>
      <c r="G3228" s="143"/>
    </row>
    <row r="3229" customFormat="false" ht="12.75" hidden="false" customHeight="false" outlineLevel="0" collapsed="false">
      <c r="E3229" s="143"/>
      <c r="F3229" s="143"/>
      <c r="G3229" s="143"/>
    </row>
    <row r="3230" customFormat="false" ht="12.75" hidden="false" customHeight="false" outlineLevel="0" collapsed="false">
      <c r="E3230" s="143"/>
      <c r="F3230" s="143"/>
      <c r="G3230" s="143"/>
    </row>
    <row r="3231" customFormat="false" ht="12.75" hidden="false" customHeight="false" outlineLevel="0" collapsed="false">
      <c r="E3231" s="143"/>
      <c r="F3231" s="143"/>
      <c r="G3231" s="143"/>
    </row>
    <row r="3232" customFormat="false" ht="12.75" hidden="false" customHeight="false" outlineLevel="0" collapsed="false">
      <c r="E3232" s="143"/>
      <c r="F3232" s="143"/>
      <c r="G3232" s="143"/>
    </row>
    <row r="3233" customFormat="false" ht="12.75" hidden="false" customHeight="false" outlineLevel="0" collapsed="false">
      <c r="E3233" s="143"/>
      <c r="F3233" s="143"/>
      <c r="G3233" s="143"/>
    </row>
    <row r="3234" customFormat="false" ht="12.75" hidden="false" customHeight="false" outlineLevel="0" collapsed="false">
      <c r="E3234" s="143"/>
      <c r="F3234" s="143"/>
      <c r="G3234" s="143"/>
    </row>
    <row r="3235" customFormat="false" ht="12.75" hidden="false" customHeight="false" outlineLevel="0" collapsed="false">
      <c r="E3235" s="143"/>
      <c r="F3235" s="143"/>
      <c r="G3235" s="143"/>
    </row>
    <row r="3236" customFormat="false" ht="12.75" hidden="false" customHeight="false" outlineLevel="0" collapsed="false">
      <c r="E3236" s="143"/>
      <c r="F3236" s="143"/>
      <c r="G3236" s="143"/>
    </row>
    <row r="3237" customFormat="false" ht="12.75" hidden="false" customHeight="false" outlineLevel="0" collapsed="false">
      <c r="E3237" s="143"/>
      <c r="F3237" s="143"/>
      <c r="G3237" s="143"/>
    </row>
    <row r="3238" customFormat="false" ht="12.75" hidden="false" customHeight="false" outlineLevel="0" collapsed="false">
      <c r="E3238" s="143"/>
      <c r="F3238" s="143"/>
      <c r="G3238" s="143"/>
    </row>
    <row r="3239" customFormat="false" ht="12.75" hidden="false" customHeight="false" outlineLevel="0" collapsed="false">
      <c r="E3239" s="143"/>
      <c r="F3239" s="143"/>
      <c r="G3239" s="143"/>
    </row>
    <row r="3240" customFormat="false" ht="12.75" hidden="false" customHeight="false" outlineLevel="0" collapsed="false">
      <c r="E3240" s="143"/>
      <c r="F3240" s="143"/>
      <c r="G3240" s="143"/>
    </row>
    <row r="3241" customFormat="false" ht="12.75" hidden="false" customHeight="false" outlineLevel="0" collapsed="false">
      <c r="E3241" s="143"/>
      <c r="F3241" s="143"/>
      <c r="G3241" s="143"/>
    </row>
    <row r="3242" customFormat="false" ht="12.75" hidden="false" customHeight="false" outlineLevel="0" collapsed="false">
      <c r="E3242" s="143"/>
      <c r="F3242" s="143"/>
      <c r="G3242" s="143"/>
    </row>
    <row r="3243" customFormat="false" ht="12.75" hidden="false" customHeight="false" outlineLevel="0" collapsed="false">
      <c r="E3243" s="143"/>
      <c r="F3243" s="143"/>
      <c r="G3243" s="143"/>
    </row>
    <row r="3244" customFormat="false" ht="12.75" hidden="false" customHeight="false" outlineLevel="0" collapsed="false">
      <c r="E3244" s="143"/>
      <c r="F3244" s="143"/>
      <c r="G3244" s="143"/>
    </row>
    <row r="3245" customFormat="false" ht="12.75" hidden="false" customHeight="false" outlineLevel="0" collapsed="false">
      <c r="E3245" s="143"/>
      <c r="F3245" s="143"/>
      <c r="G3245" s="143"/>
    </row>
    <row r="3246" customFormat="false" ht="12.75" hidden="false" customHeight="false" outlineLevel="0" collapsed="false">
      <c r="E3246" s="143"/>
      <c r="F3246" s="143"/>
      <c r="G3246" s="143"/>
    </row>
    <row r="3247" customFormat="false" ht="12.75" hidden="false" customHeight="false" outlineLevel="0" collapsed="false">
      <c r="E3247" s="143"/>
      <c r="F3247" s="143"/>
      <c r="G3247" s="143"/>
    </row>
    <row r="3248" customFormat="false" ht="12.75" hidden="false" customHeight="false" outlineLevel="0" collapsed="false">
      <c r="E3248" s="143"/>
      <c r="F3248" s="143"/>
      <c r="G3248" s="143"/>
    </row>
    <row r="3249" customFormat="false" ht="12.75" hidden="false" customHeight="false" outlineLevel="0" collapsed="false">
      <c r="E3249" s="143"/>
      <c r="F3249" s="143"/>
      <c r="G3249" s="143"/>
    </row>
    <row r="3250" customFormat="false" ht="12.75" hidden="false" customHeight="false" outlineLevel="0" collapsed="false">
      <c r="E3250" s="143"/>
      <c r="F3250" s="143"/>
      <c r="G3250" s="143"/>
    </row>
    <row r="3251" customFormat="false" ht="12.75" hidden="false" customHeight="false" outlineLevel="0" collapsed="false">
      <c r="E3251" s="143"/>
      <c r="F3251" s="143"/>
      <c r="G3251" s="143"/>
    </row>
    <row r="3252" customFormat="false" ht="12.75" hidden="false" customHeight="false" outlineLevel="0" collapsed="false">
      <c r="E3252" s="143"/>
      <c r="F3252" s="143"/>
      <c r="G3252" s="143"/>
    </row>
    <row r="3253" customFormat="false" ht="12.75" hidden="false" customHeight="false" outlineLevel="0" collapsed="false">
      <c r="E3253" s="143"/>
      <c r="F3253" s="143"/>
      <c r="G3253" s="143"/>
    </row>
    <row r="3254" customFormat="false" ht="12.75" hidden="false" customHeight="false" outlineLevel="0" collapsed="false">
      <c r="E3254" s="143"/>
      <c r="F3254" s="143"/>
      <c r="G3254" s="143"/>
    </row>
    <row r="3255" customFormat="false" ht="12.75" hidden="false" customHeight="false" outlineLevel="0" collapsed="false">
      <c r="E3255" s="143"/>
      <c r="F3255" s="143"/>
      <c r="G3255" s="143"/>
    </row>
    <row r="3256" customFormat="false" ht="12.75" hidden="false" customHeight="false" outlineLevel="0" collapsed="false">
      <c r="E3256" s="143"/>
      <c r="F3256" s="143"/>
      <c r="G3256" s="143"/>
    </row>
    <row r="3257" customFormat="false" ht="12.75" hidden="false" customHeight="false" outlineLevel="0" collapsed="false">
      <c r="E3257" s="143"/>
      <c r="F3257" s="143"/>
      <c r="G3257" s="143"/>
    </row>
    <row r="3258" customFormat="false" ht="12.75" hidden="false" customHeight="false" outlineLevel="0" collapsed="false">
      <c r="E3258" s="143"/>
      <c r="F3258" s="143"/>
      <c r="G3258" s="143"/>
    </row>
    <row r="3259" customFormat="false" ht="12.75" hidden="false" customHeight="false" outlineLevel="0" collapsed="false">
      <c r="E3259" s="143"/>
      <c r="F3259" s="143"/>
      <c r="G3259" s="143"/>
    </row>
    <row r="3260" customFormat="false" ht="12.75" hidden="false" customHeight="false" outlineLevel="0" collapsed="false">
      <c r="E3260" s="143"/>
      <c r="F3260" s="143"/>
      <c r="G3260" s="143"/>
    </row>
    <row r="3261" customFormat="false" ht="12.75" hidden="false" customHeight="false" outlineLevel="0" collapsed="false">
      <c r="E3261" s="143"/>
      <c r="F3261" s="143"/>
      <c r="G3261" s="143"/>
    </row>
    <row r="3262" customFormat="false" ht="12.75" hidden="false" customHeight="false" outlineLevel="0" collapsed="false">
      <c r="E3262" s="143"/>
      <c r="F3262" s="143"/>
      <c r="G3262" s="143"/>
    </row>
    <row r="3263" customFormat="false" ht="12.75" hidden="false" customHeight="false" outlineLevel="0" collapsed="false">
      <c r="E3263" s="143"/>
      <c r="F3263" s="143"/>
      <c r="G3263" s="143"/>
    </row>
    <row r="3264" customFormat="false" ht="12.75" hidden="false" customHeight="false" outlineLevel="0" collapsed="false">
      <c r="E3264" s="143"/>
      <c r="F3264" s="143"/>
      <c r="G3264" s="143"/>
    </row>
    <row r="3265" customFormat="false" ht="12.75" hidden="false" customHeight="false" outlineLevel="0" collapsed="false">
      <c r="E3265" s="143"/>
      <c r="F3265" s="143"/>
      <c r="G3265" s="143"/>
    </row>
    <row r="3266" customFormat="false" ht="12.75" hidden="false" customHeight="false" outlineLevel="0" collapsed="false">
      <c r="E3266" s="143"/>
      <c r="F3266" s="143"/>
      <c r="G3266" s="143"/>
    </row>
    <row r="3267" customFormat="false" ht="12.75" hidden="false" customHeight="false" outlineLevel="0" collapsed="false">
      <c r="E3267" s="143"/>
      <c r="F3267" s="143"/>
      <c r="G3267" s="143"/>
    </row>
    <row r="3268" customFormat="false" ht="12.75" hidden="false" customHeight="false" outlineLevel="0" collapsed="false">
      <c r="E3268" s="143"/>
      <c r="F3268" s="143"/>
      <c r="G3268" s="143"/>
    </row>
    <row r="3269" customFormat="false" ht="12.75" hidden="false" customHeight="false" outlineLevel="0" collapsed="false">
      <c r="E3269" s="143"/>
      <c r="F3269" s="143"/>
      <c r="G3269" s="143"/>
    </row>
    <row r="3270" customFormat="false" ht="12.75" hidden="false" customHeight="false" outlineLevel="0" collapsed="false">
      <c r="E3270" s="143"/>
      <c r="F3270" s="143"/>
      <c r="G3270" s="143"/>
    </row>
    <row r="3271" customFormat="false" ht="12.75" hidden="false" customHeight="false" outlineLevel="0" collapsed="false">
      <c r="E3271" s="143"/>
      <c r="F3271" s="143"/>
      <c r="G3271" s="143"/>
    </row>
    <row r="3272" customFormat="false" ht="12.75" hidden="false" customHeight="false" outlineLevel="0" collapsed="false">
      <c r="E3272" s="143"/>
      <c r="F3272" s="143"/>
      <c r="G3272" s="143"/>
    </row>
    <row r="3273" customFormat="false" ht="12.75" hidden="false" customHeight="false" outlineLevel="0" collapsed="false">
      <c r="E3273" s="143"/>
      <c r="F3273" s="143"/>
      <c r="G3273" s="143"/>
    </row>
    <row r="3274" customFormat="false" ht="12.75" hidden="false" customHeight="false" outlineLevel="0" collapsed="false">
      <c r="E3274" s="143"/>
      <c r="F3274" s="143"/>
      <c r="G3274" s="143"/>
    </row>
    <row r="3275" customFormat="false" ht="12.75" hidden="false" customHeight="false" outlineLevel="0" collapsed="false">
      <c r="E3275" s="143"/>
      <c r="F3275" s="143"/>
      <c r="G3275" s="143"/>
    </row>
    <row r="3276" customFormat="false" ht="12.75" hidden="false" customHeight="false" outlineLevel="0" collapsed="false">
      <c r="E3276" s="143"/>
      <c r="F3276" s="143"/>
      <c r="G3276" s="143"/>
    </row>
    <row r="3277" customFormat="false" ht="12.75" hidden="false" customHeight="false" outlineLevel="0" collapsed="false">
      <c r="E3277" s="143"/>
      <c r="F3277" s="143"/>
      <c r="G3277" s="143"/>
    </row>
    <row r="3278" customFormat="false" ht="12.75" hidden="false" customHeight="false" outlineLevel="0" collapsed="false">
      <c r="E3278" s="143"/>
      <c r="F3278" s="143"/>
      <c r="G3278" s="143"/>
    </row>
    <row r="3279" customFormat="false" ht="12.75" hidden="false" customHeight="false" outlineLevel="0" collapsed="false">
      <c r="E3279" s="143"/>
      <c r="F3279" s="143"/>
      <c r="G3279" s="143"/>
    </row>
    <row r="3280" customFormat="false" ht="12.75" hidden="false" customHeight="false" outlineLevel="0" collapsed="false">
      <c r="E3280" s="143"/>
      <c r="F3280" s="143"/>
      <c r="G3280" s="143"/>
    </row>
    <row r="3281" customFormat="false" ht="12.75" hidden="false" customHeight="false" outlineLevel="0" collapsed="false">
      <c r="E3281" s="143"/>
      <c r="F3281" s="143"/>
      <c r="G3281" s="143"/>
    </row>
    <row r="3282" customFormat="false" ht="12.75" hidden="false" customHeight="false" outlineLevel="0" collapsed="false">
      <c r="E3282" s="143"/>
      <c r="F3282" s="143"/>
      <c r="G3282" s="143"/>
    </row>
    <row r="3283" customFormat="false" ht="12.75" hidden="false" customHeight="false" outlineLevel="0" collapsed="false">
      <c r="E3283" s="143"/>
      <c r="F3283" s="143"/>
      <c r="G3283" s="143"/>
    </row>
    <row r="3284" customFormat="false" ht="12.75" hidden="false" customHeight="false" outlineLevel="0" collapsed="false">
      <c r="E3284" s="143"/>
      <c r="F3284" s="143"/>
      <c r="G3284" s="143"/>
    </row>
    <row r="3285" customFormat="false" ht="12.75" hidden="false" customHeight="false" outlineLevel="0" collapsed="false">
      <c r="E3285" s="143"/>
      <c r="F3285" s="143"/>
      <c r="G3285" s="143"/>
    </row>
    <row r="3286" customFormat="false" ht="12.75" hidden="false" customHeight="false" outlineLevel="0" collapsed="false">
      <c r="E3286" s="143"/>
      <c r="F3286" s="143"/>
      <c r="G3286" s="143"/>
    </row>
    <row r="3287" customFormat="false" ht="12.75" hidden="false" customHeight="false" outlineLevel="0" collapsed="false">
      <c r="E3287" s="143"/>
      <c r="F3287" s="143"/>
      <c r="G3287" s="143"/>
    </row>
    <row r="3288" customFormat="false" ht="12.75" hidden="false" customHeight="false" outlineLevel="0" collapsed="false">
      <c r="E3288" s="143"/>
      <c r="F3288" s="143"/>
      <c r="G3288" s="143"/>
    </row>
    <row r="3289" customFormat="false" ht="12.75" hidden="false" customHeight="false" outlineLevel="0" collapsed="false">
      <c r="E3289" s="143"/>
      <c r="F3289" s="143"/>
      <c r="G3289" s="143"/>
    </row>
    <row r="3290" customFormat="false" ht="12.75" hidden="false" customHeight="false" outlineLevel="0" collapsed="false">
      <c r="E3290" s="143"/>
      <c r="F3290" s="143"/>
      <c r="G3290" s="143"/>
    </row>
    <row r="3291" customFormat="false" ht="12.75" hidden="false" customHeight="false" outlineLevel="0" collapsed="false">
      <c r="E3291" s="143"/>
      <c r="F3291" s="143"/>
      <c r="G3291" s="143"/>
    </row>
    <row r="3292" customFormat="false" ht="12.75" hidden="false" customHeight="false" outlineLevel="0" collapsed="false">
      <c r="E3292" s="143"/>
      <c r="F3292" s="143"/>
      <c r="G3292" s="143"/>
    </row>
    <row r="3293" customFormat="false" ht="12.75" hidden="false" customHeight="false" outlineLevel="0" collapsed="false">
      <c r="E3293" s="143"/>
      <c r="F3293" s="143"/>
      <c r="G3293" s="143"/>
    </row>
    <row r="3294" customFormat="false" ht="12.75" hidden="false" customHeight="false" outlineLevel="0" collapsed="false">
      <c r="E3294" s="143"/>
      <c r="F3294" s="143"/>
      <c r="G3294" s="143"/>
    </row>
    <row r="3295" customFormat="false" ht="12.75" hidden="false" customHeight="false" outlineLevel="0" collapsed="false">
      <c r="E3295" s="143"/>
      <c r="F3295" s="143"/>
      <c r="G3295" s="143"/>
    </row>
    <row r="3296" customFormat="false" ht="12.75" hidden="false" customHeight="false" outlineLevel="0" collapsed="false">
      <c r="E3296" s="143"/>
      <c r="F3296" s="143"/>
      <c r="G3296" s="143"/>
    </row>
    <row r="3297" customFormat="false" ht="12.75" hidden="false" customHeight="false" outlineLevel="0" collapsed="false">
      <c r="E3297" s="143"/>
      <c r="F3297" s="143"/>
      <c r="G3297" s="143"/>
    </row>
    <row r="3298" customFormat="false" ht="12.75" hidden="false" customHeight="false" outlineLevel="0" collapsed="false">
      <c r="E3298" s="143"/>
      <c r="F3298" s="143"/>
      <c r="G3298" s="143"/>
    </row>
    <row r="3299" customFormat="false" ht="12.75" hidden="false" customHeight="false" outlineLevel="0" collapsed="false">
      <c r="E3299" s="143"/>
      <c r="F3299" s="143"/>
      <c r="G3299" s="143"/>
    </row>
    <row r="3300" customFormat="false" ht="12.75" hidden="false" customHeight="false" outlineLevel="0" collapsed="false">
      <c r="E3300" s="143"/>
      <c r="F3300" s="143"/>
      <c r="G3300" s="143"/>
    </row>
    <row r="3301" customFormat="false" ht="12.75" hidden="false" customHeight="false" outlineLevel="0" collapsed="false">
      <c r="E3301" s="143"/>
      <c r="F3301" s="143"/>
      <c r="G3301" s="143"/>
    </row>
    <row r="3302" customFormat="false" ht="12.75" hidden="false" customHeight="false" outlineLevel="0" collapsed="false">
      <c r="E3302" s="143"/>
      <c r="F3302" s="143"/>
      <c r="G3302" s="143"/>
    </row>
    <row r="3303" customFormat="false" ht="12.75" hidden="false" customHeight="false" outlineLevel="0" collapsed="false">
      <c r="E3303" s="143"/>
      <c r="F3303" s="143"/>
      <c r="G3303" s="143"/>
    </row>
    <row r="3304" customFormat="false" ht="12.75" hidden="false" customHeight="false" outlineLevel="0" collapsed="false">
      <c r="E3304" s="143"/>
      <c r="F3304" s="143"/>
      <c r="G3304" s="143"/>
    </row>
    <row r="3305" customFormat="false" ht="12.75" hidden="false" customHeight="false" outlineLevel="0" collapsed="false">
      <c r="E3305" s="143"/>
      <c r="F3305" s="143"/>
      <c r="G3305" s="143"/>
    </row>
    <row r="3306" customFormat="false" ht="12.75" hidden="false" customHeight="false" outlineLevel="0" collapsed="false">
      <c r="E3306" s="143"/>
      <c r="F3306" s="143"/>
      <c r="G3306" s="143"/>
    </row>
    <row r="3307" customFormat="false" ht="12.75" hidden="false" customHeight="false" outlineLevel="0" collapsed="false">
      <c r="E3307" s="143"/>
      <c r="F3307" s="143"/>
      <c r="G3307" s="143"/>
    </row>
    <row r="3308" customFormat="false" ht="12.75" hidden="false" customHeight="false" outlineLevel="0" collapsed="false">
      <c r="E3308" s="143"/>
      <c r="F3308" s="143"/>
      <c r="G3308" s="143"/>
    </row>
    <row r="3309" customFormat="false" ht="12.75" hidden="false" customHeight="false" outlineLevel="0" collapsed="false">
      <c r="E3309" s="143"/>
      <c r="F3309" s="143"/>
      <c r="G3309" s="143"/>
    </row>
    <row r="3310" customFormat="false" ht="12.75" hidden="false" customHeight="false" outlineLevel="0" collapsed="false">
      <c r="E3310" s="143"/>
      <c r="F3310" s="143"/>
      <c r="G3310" s="143"/>
    </row>
    <row r="3311" customFormat="false" ht="12.75" hidden="false" customHeight="false" outlineLevel="0" collapsed="false">
      <c r="E3311" s="143"/>
      <c r="F3311" s="143"/>
      <c r="G3311" s="143"/>
    </row>
    <row r="3312" customFormat="false" ht="12.75" hidden="false" customHeight="false" outlineLevel="0" collapsed="false">
      <c r="E3312" s="143"/>
      <c r="F3312" s="143"/>
      <c r="G3312" s="143"/>
    </row>
    <row r="3313" customFormat="false" ht="12.75" hidden="false" customHeight="false" outlineLevel="0" collapsed="false">
      <c r="E3313" s="143"/>
      <c r="F3313" s="143"/>
      <c r="G3313" s="143"/>
    </row>
    <row r="3314" customFormat="false" ht="12.75" hidden="false" customHeight="false" outlineLevel="0" collapsed="false">
      <c r="E3314" s="143"/>
      <c r="F3314" s="143"/>
      <c r="G3314" s="143"/>
    </row>
    <row r="3315" customFormat="false" ht="12.75" hidden="false" customHeight="false" outlineLevel="0" collapsed="false">
      <c r="E3315" s="143"/>
      <c r="F3315" s="143"/>
      <c r="G3315" s="143"/>
    </row>
    <row r="3316" customFormat="false" ht="12.75" hidden="false" customHeight="false" outlineLevel="0" collapsed="false">
      <c r="E3316" s="143"/>
      <c r="F3316" s="143"/>
      <c r="G3316" s="143"/>
    </row>
    <row r="3317" customFormat="false" ht="12.75" hidden="false" customHeight="false" outlineLevel="0" collapsed="false">
      <c r="E3317" s="143"/>
      <c r="F3317" s="143"/>
      <c r="G3317" s="143"/>
    </row>
    <row r="3318" customFormat="false" ht="12.75" hidden="false" customHeight="false" outlineLevel="0" collapsed="false">
      <c r="E3318" s="143"/>
      <c r="F3318" s="143"/>
      <c r="G3318" s="143"/>
    </row>
    <row r="3319" customFormat="false" ht="12.75" hidden="false" customHeight="false" outlineLevel="0" collapsed="false">
      <c r="E3319" s="143"/>
      <c r="F3319" s="143"/>
      <c r="G3319" s="143"/>
    </row>
    <row r="3320" customFormat="false" ht="12.75" hidden="false" customHeight="false" outlineLevel="0" collapsed="false">
      <c r="E3320" s="143"/>
      <c r="F3320" s="143"/>
      <c r="G3320" s="143"/>
    </row>
    <row r="3321" customFormat="false" ht="12.75" hidden="false" customHeight="false" outlineLevel="0" collapsed="false">
      <c r="E3321" s="143"/>
      <c r="F3321" s="143"/>
      <c r="G3321" s="143"/>
    </row>
    <row r="3322" customFormat="false" ht="12.75" hidden="false" customHeight="false" outlineLevel="0" collapsed="false">
      <c r="E3322" s="143"/>
      <c r="F3322" s="143"/>
      <c r="G3322" s="143"/>
    </row>
    <row r="3323" customFormat="false" ht="12.75" hidden="false" customHeight="false" outlineLevel="0" collapsed="false">
      <c r="E3323" s="143"/>
      <c r="F3323" s="143"/>
      <c r="G3323" s="143"/>
    </row>
    <row r="3324" customFormat="false" ht="12.75" hidden="false" customHeight="false" outlineLevel="0" collapsed="false">
      <c r="E3324" s="143"/>
      <c r="F3324" s="143"/>
      <c r="G3324" s="143"/>
    </row>
    <row r="3325" customFormat="false" ht="12.75" hidden="false" customHeight="false" outlineLevel="0" collapsed="false">
      <c r="E3325" s="143"/>
      <c r="F3325" s="143"/>
      <c r="G3325" s="143"/>
    </row>
    <row r="3326" customFormat="false" ht="12.75" hidden="false" customHeight="false" outlineLevel="0" collapsed="false">
      <c r="E3326" s="143"/>
      <c r="F3326" s="143"/>
      <c r="G3326" s="143"/>
    </row>
    <row r="3327" customFormat="false" ht="12.75" hidden="false" customHeight="false" outlineLevel="0" collapsed="false">
      <c r="E3327" s="143"/>
      <c r="F3327" s="143"/>
      <c r="G3327" s="143"/>
    </row>
    <row r="3328" customFormat="false" ht="12.75" hidden="false" customHeight="false" outlineLevel="0" collapsed="false">
      <c r="E3328" s="143"/>
      <c r="F3328" s="143"/>
      <c r="G3328" s="143"/>
    </row>
    <row r="3329" customFormat="false" ht="12.75" hidden="false" customHeight="false" outlineLevel="0" collapsed="false">
      <c r="E3329" s="143"/>
      <c r="F3329" s="143"/>
      <c r="G3329" s="143"/>
    </row>
    <row r="3330" customFormat="false" ht="12.75" hidden="false" customHeight="false" outlineLevel="0" collapsed="false">
      <c r="E3330" s="143"/>
      <c r="F3330" s="143"/>
      <c r="G3330" s="143"/>
    </row>
    <row r="3331" customFormat="false" ht="12.75" hidden="false" customHeight="false" outlineLevel="0" collapsed="false">
      <c r="E3331" s="143"/>
      <c r="F3331" s="143"/>
      <c r="G3331" s="143"/>
    </row>
    <row r="3332" customFormat="false" ht="12.75" hidden="false" customHeight="false" outlineLevel="0" collapsed="false">
      <c r="E3332" s="143"/>
      <c r="F3332" s="143"/>
      <c r="G3332" s="143"/>
    </row>
    <row r="3333" customFormat="false" ht="12.75" hidden="false" customHeight="false" outlineLevel="0" collapsed="false">
      <c r="E3333" s="143"/>
      <c r="F3333" s="143"/>
      <c r="G3333" s="143"/>
    </row>
    <row r="3334" customFormat="false" ht="12.75" hidden="false" customHeight="false" outlineLevel="0" collapsed="false">
      <c r="E3334" s="143"/>
      <c r="F3334" s="143"/>
      <c r="G3334" s="143"/>
    </row>
    <row r="3335" customFormat="false" ht="12.75" hidden="false" customHeight="false" outlineLevel="0" collapsed="false">
      <c r="E3335" s="143"/>
      <c r="F3335" s="143"/>
      <c r="G3335" s="143"/>
    </row>
    <row r="3336" customFormat="false" ht="12.75" hidden="false" customHeight="false" outlineLevel="0" collapsed="false">
      <c r="E3336" s="143"/>
      <c r="F3336" s="143"/>
      <c r="G3336" s="143"/>
    </row>
    <row r="3337" customFormat="false" ht="12.75" hidden="false" customHeight="false" outlineLevel="0" collapsed="false">
      <c r="E3337" s="143"/>
      <c r="F3337" s="143"/>
      <c r="G3337" s="143"/>
    </row>
    <row r="3338" customFormat="false" ht="12.75" hidden="false" customHeight="false" outlineLevel="0" collapsed="false">
      <c r="E3338" s="143"/>
      <c r="F3338" s="143"/>
      <c r="G3338" s="143"/>
    </row>
    <row r="3339" customFormat="false" ht="12.75" hidden="false" customHeight="false" outlineLevel="0" collapsed="false">
      <c r="E3339" s="143"/>
      <c r="F3339" s="143"/>
      <c r="G3339" s="143"/>
    </row>
    <row r="3340" customFormat="false" ht="12.75" hidden="false" customHeight="false" outlineLevel="0" collapsed="false">
      <c r="E3340" s="143"/>
      <c r="F3340" s="143"/>
      <c r="G3340" s="143"/>
    </row>
    <row r="3341" customFormat="false" ht="12.75" hidden="false" customHeight="false" outlineLevel="0" collapsed="false">
      <c r="E3341" s="143"/>
      <c r="F3341" s="143"/>
      <c r="G3341" s="143"/>
    </row>
    <row r="3342" customFormat="false" ht="12.75" hidden="false" customHeight="false" outlineLevel="0" collapsed="false">
      <c r="E3342" s="143"/>
      <c r="F3342" s="143"/>
      <c r="G3342" s="143"/>
    </row>
    <row r="3343" customFormat="false" ht="12.75" hidden="false" customHeight="false" outlineLevel="0" collapsed="false">
      <c r="E3343" s="143"/>
      <c r="F3343" s="143"/>
      <c r="G3343" s="143"/>
    </row>
    <row r="3344" customFormat="false" ht="12.75" hidden="false" customHeight="false" outlineLevel="0" collapsed="false">
      <c r="E3344" s="143"/>
      <c r="F3344" s="143"/>
      <c r="G3344" s="143"/>
    </row>
    <row r="3345" customFormat="false" ht="12.75" hidden="false" customHeight="false" outlineLevel="0" collapsed="false">
      <c r="E3345" s="143"/>
      <c r="F3345" s="143"/>
      <c r="G3345" s="143"/>
    </row>
    <row r="3346" customFormat="false" ht="12.75" hidden="false" customHeight="false" outlineLevel="0" collapsed="false">
      <c r="E3346" s="143"/>
      <c r="F3346" s="143"/>
      <c r="G3346" s="143"/>
    </row>
    <row r="3347" customFormat="false" ht="12.75" hidden="false" customHeight="false" outlineLevel="0" collapsed="false">
      <c r="E3347" s="143"/>
      <c r="F3347" s="143"/>
      <c r="G3347" s="143"/>
    </row>
    <row r="3348" customFormat="false" ht="12.75" hidden="false" customHeight="false" outlineLevel="0" collapsed="false">
      <c r="E3348" s="143"/>
      <c r="F3348" s="143"/>
      <c r="G3348" s="143"/>
    </row>
    <row r="3349" customFormat="false" ht="12.75" hidden="false" customHeight="false" outlineLevel="0" collapsed="false">
      <c r="E3349" s="143"/>
      <c r="F3349" s="143"/>
      <c r="G3349" s="143"/>
    </row>
    <row r="3350" customFormat="false" ht="12.75" hidden="false" customHeight="false" outlineLevel="0" collapsed="false">
      <c r="E3350" s="143"/>
      <c r="F3350" s="143"/>
      <c r="G3350" s="143"/>
    </row>
    <row r="3351" customFormat="false" ht="12.75" hidden="false" customHeight="false" outlineLevel="0" collapsed="false">
      <c r="E3351" s="143"/>
      <c r="F3351" s="143"/>
      <c r="G3351" s="143"/>
    </row>
    <row r="3352" customFormat="false" ht="12.75" hidden="false" customHeight="false" outlineLevel="0" collapsed="false">
      <c r="E3352" s="143"/>
      <c r="F3352" s="143"/>
      <c r="G3352" s="143"/>
    </row>
    <row r="3353" customFormat="false" ht="12.75" hidden="false" customHeight="false" outlineLevel="0" collapsed="false">
      <c r="E3353" s="143"/>
      <c r="F3353" s="143"/>
      <c r="G3353" s="143"/>
    </row>
    <row r="3354" customFormat="false" ht="12.75" hidden="false" customHeight="false" outlineLevel="0" collapsed="false">
      <c r="E3354" s="143"/>
      <c r="F3354" s="143"/>
      <c r="G3354" s="143"/>
    </row>
    <row r="3355" customFormat="false" ht="12.75" hidden="false" customHeight="false" outlineLevel="0" collapsed="false">
      <c r="E3355" s="143"/>
      <c r="F3355" s="143"/>
      <c r="G3355" s="143"/>
    </row>
    <row r="3356" customFormat="false" ht="12.75" hidden="false" customHeight="false" outlineLevel="0" collapsed="false">
      <c r="E3356" s="143"/>
      <c r="F3356" s="143"/>
      <c r="G3356" s="143"/>
    </row>
    <row r="3357" customFormat="false" ht="12.75" hidden="false" customHeight="false" outlineLevel="0" collapsed="false">
      <c r="E3357" s="143"/>
      <c r="F3357" s="143"/>
      <c r="G3357" s="143"/>
    </row>
    <row r="3358" customFormat="false" ht="12.75" hidden="false" customHeight="false" outlineLevel="0" collapsed="false">
      <c r="E3358" s="143"/>
      <c r="F3358" s="143"/>
      <c r="G3358" s="143"/>
    </row>
    <row r="3359" customFormat="false" ht="12.75" hidden="false" customHeight="false" outlineLevel="0" collapsed="false">
      <c r="E3359" s="143"/>
      <c r="F3359" s="143"/>
      <c r="G3359" s="143"/>
    </row>
    <row r="3360" customFormat="false" ht="12.75" hidden="false" customHeight="false" outlineLevel="0" collapsed="false">
      <c r="E3360" s="143"/>
      <c r="F3360" s="143"/>
      <c r="G3360" s="143"/>
    </row>
    <row r="3361" customFormat="false" ht="12.75" hidden="false" customHeight="false" outlineLevel="0" collapsed="false">
      <c r="E3361" s="143"/>
      <c r="F3361" s="143"/>
      <c r="G3361" s="143"/>
    </row>
    <row r="3362" customFormat="false" ht="12.75" hidden="false" customHeight="false" outlineLevel="0" collapsed="false">
      <c r="E3362" s="143"/>
      <c r="F3362" s="143"/>
      <c r="G3362" s="143"/>
    </row>
    <row r="3363" customFormat="false" ht="12.75" hidden="false" customHeight="false" outlineLevel="0" collapsed="false">
      <c r="E3363" s="143"/>
      <c r="F3363" s="143"/>
      <c r="G3363" s="143"/>
    </row>
    <row r="3364" customFormat="false" ht="12.75" hidden="false" customHeight="false" outlineLevel="0" collapsed="false">
      <c r="E3364" s="143"/>
      <c r="F3364" s="143"/>
      <c r="G3364" s="143"/>
    </row>
    <row r="3365" customFormat="false" ht="12.75" hidden="false" customHeight="false" outlineLevel="0" collapsed="false">
      <c r="E3365" s="143"/>
      <c r="F3365" s="143"/>
      <c r="G3365" s="143"/>
    </row>
    <row r="3366" customFormat="false" ht="12.75" hidden="false" customHeight="false" outlineLevel="0" collapsed="false">
      <c r="E3366" s="143"/>
      <c r="F3366" s="143"/>
      <c r="G3366" s="143"/>
    </row>
    <row r="3367" customFormat="false" ht="12.75" hidden="false" customHeight="false" outlineLevel="0" collapsed="false">
      <c r="E3367" s="143"/>
      <c r="F3367" s="143"/>
      <c r="G3367" s="143"/>
    </row>
    <row r="3368" customFormat="false" ht="12.75" hidden="false" customHeight="false" outlineLevel="0" collapsed="false">
      <c r="E3368" s="143"/>
      <c r="F3368" s="143"/>
      <c r="G3368" s="143"/>
    </row>
    <row r="3369" customFormat="false" ht="12.75" hidden="false" customHeight="false" outlineLevel="0" collapsed="false">
      <c r="E3369" s="143"/>
      <c r="F3369" s="143"/>
      <c r="G3369" s="143"/>
    </row>
    <row r="3370" customFormat="false" ht="12.75" hidden="false" customHeight="false" outlineLevel="0" collapsed="false">
      <c r="E3370" s="143"/>
      <c r="F3370" s="143"/>
      <c r="G3370" s="143"/>
    </row>
    <row r="3371" customFormat="false" ht="12.75" hidden="false" customHeight="false" outlineLevel="0" collapsed="false">
      <c r="E3371" s="143"/>
      <c r="F3371" s="143"/>
      <c r="G3371" s="143"/>
    </row>
    <row r="3372" customFormat="false" ht="12.75" hidden="false" customHeight="false" outlineLevel="0" collapsed="false">
      <c r="E3372" s="143"/>
      <c r="F3372" s="143"/>
      <c r="G3372" s="143"/>
    </row>
    <row r="3373" customFormat="false" ht="12.75" hidden="false" customHeight="false" outlineLevel="0" collapsed="false">
      <c r="E3373" s="143"/>
      <c r="F3373" s="143"/>
      <c r="G3373" s="143"/>
    </row>
    <row r="3374" customFormat="false" ht="12.75" hidden="false" customHeight="false" outlineLevel="0" collapsed="false">
      <c r="E3374" s="143"/>
      <c r="F3374" s="143"/>
      <c r="G3374" s="143"/>
    </row>
    <row r="3375" customFormat="false" ht="12.75" hidden="false" customHeight="false" outlineLevel="0" collapsed="false">
      <c r="E3375" s="143"/>
      <c r="F3375" s="143"/>
      <c r="G3375" s="143"/>
    </row>
    <row r="3376" customFormat="false" ht="12.75" hidden="false" customHeight="false" outlineLevel="0" collapsed="false">
      <c r="E3376" s="143"/>
      <c r="F3376" s="143"/>
      <c r="G3376" s="143"/>
    </row>
    <row r="3377" customFormat="false" ht="12.75" hidden="false" customHeight="false" outlineLevel="0" collapsed="false">
      <c r="E3377" s="143"/>
      <c r="F3377" s="143"/>
      <c r="G3377" s="143"/>
    </row>
    <row r="3378" customFormat="false" ht="12.75" hidden="false" customHeight="false" outlineLevel="0" collapsed="false">
      <c r="E3378" s="143"/>
      <c r="F3378" s="143"/>
      <c r="G3378" s="143"/>
    </row>
    <row r="3379" customFormat="false" ht="12.75" hidden="false" customHeight="false" outlineLevel="0" collapsed="false">
      <c r="E3379" s="143"/>
      <c r="F3379" s="143"/>
      <c r="G3379" s="143"/>
    </row>
    <row r="3380" customFormat="false" ht="12.75" hidden="false" customHeight="false" outlineLevel="0" collapsed="false">
      <c r="E3380" s="143"/>
      <c r="F3380" s="143"/>
      <c r="G3380" s="143"/>
    </row>
    <row r="3381" customFormat="false" ht="12.75" hidden="false" customHeight="false" outlineLevel="0" collapsed="false">
      <c r="E3381" s="143"/>
      <c r="F3381" s="143"/>
      <c r="G3381" s="143"/>
    </row>
    <row r="3382" customFormat="false" ht="12.75" hidden="false" customHeight="false" outlineLevel="0" collapsed="false">
      <c r="E3382" s="143"/>
      <c r="F3382" s="143"/>
      <c r="G3382" s="143"/>
    </row>
    <row r="3383" customFormat="false" ht="12.75" hidden="false" customHeight="false" outlineLevel="0" collapsed="false">
      <c r="E3383" s="143"/>
      <c r="F3383" s="143"/>
      <c r="G3383" s="143"/>
    </row>
    <row r="3384" customFormat="false" ht="12.75" hidden="false" customHeight="false" outlineLevel="0" collapsed="false">
      <c r="E3384" s="143"/>
      <c r="F3384" s="143"/>
      <c r="G3384" s="143"/>
    </row>
    <row r="3385" customFormat="false" ht="12.75" hidden="false" customHeight="false" outlineLevel="0" collapsed="false">
      <c r="E3385" s="143"/>
      <c r="F3385" s="143"/>
      <c r="G3385" s="143"/>
    </row>
    <row r="3386" customFormat="false" ht="12.75" hidden="false" customHeight="false" outlineLevel="0" collapsed="false">
      <c r="E3386" s="143"/>
      <c r="F3386" s="143"/>
      <c r="G3386" s="143"/>
    </row>
    <row r="3387" customFormat="false" ht="12.75" hidden="false" customHeight="false" outlineLevel="0" collapsed="false">
      <c r="E3387" s="143"/>
      <c r="F3387" s="143"/>
      <c r="G3387" s="143"/>
    </row>
    <row r="3388" customFormat="false" ht="12.75" hidden="false" customHeight="false" outlineLevel="0" collapsed="false">
      <c r="E3388" s="143"/>
      <c r="F3388" s="143"/>
      <c r="G3388" s="143"/>
    </row>
    <row r="3389" customFormat="false" ht="12.75" hidden="false" customHeight="false" outlineLevel="0" collapsed="false">
      <c r="E3389" s="143"/>
      <c r="F3389" s="143"/>
      <c r="G3389" s="143"/>
    </row>
    <row r="3390" customFormat="false" ht="12.75" hidden="false" customHeight="false" outlineLevel="0" collapsed="false">
      <c r="E3390" s="143"/>
      <c r="F3390" s="143"/>
      <c r="G3390" s="143"/>
    </row>
    <row r="3391" customFormat="false" ht="12.75" hidden="false" customHeight="false" outlineLevel="0" collapsed="false">
      <c r="E3391" s="143"/>
      <c r="F3391" s="143"/>
      <c r="G3391" s="143"/>
    </row>
    <row r="3392" customFormat="false" ht="12.75" hidden="false" customHeight="false" outlineLevel="0" collapsed="false">
      <c r="E3392" s="143"/>
      <c r="F3392" s="143"/>
      <c r="G3392" s="143"/>
    </row>
    <row r="3393" customFormat="false" ht="12.75" hidden="false" customHeight="false" outlineLevel="0" collapsed="false">
      <c r="E3393" s="143"/>
      <c r="F3393" s="143"/>
      <c r="G3393" s="143"/>
    </row>
    <row r="3394" customFormat="false" ht="12.75" hidden="false" customHeight="false" outlineLevel="0" collapsed="false">
      <c r="E3394" s="143"/>
      <c r="F3394" s="143"/>
      <c r="G3394" s="143"/>
    </row>
    <row r="3395" customFormat="false" ht="12.75" hidden="false" customHeight="false" outlineLevel="0" collapsed="false">
      <c r="E3395" s="143"/>
      <c r="F3395" s="143"/>
      <c r="G3395" s="143"/>
    </row>
    <row r="3396" customFormat="false" ht="12.75" hidden="false" customHeight="false" outlineLevel="0" collapsed="false">
      <c r="E3396" s="143"/>
      <c r="F3396" s="143"/>
      <c r="G3396" s="143"/>
    </row>
    <row r="3397" customFormat="false" ht="12.75" hidden="false" customHeight="false" outlineLevel="0" collapsed="false">
      <c r="E3397" s="143"/>
      <c r="F3397" s="143"/>
      <c r="G3397" s="143"/>
    </row>
    <row r="3398" customFormat="false" ht="12.75" hidden="false" customHeight="false" outlineLevel="0" collapsed="false">
      <c r="E3398" s="143"/>
      <c r="F3398" s="143"/>
      <c r="G3398" s="143"/>
    </row>
    <row r="3399" customFormat="false" ht="12.75" hidden="false" customHeight="false" outlineLevel="0" collapsed="false">
      <c r="E3399" s="143"/>
      <c r="F3399" s="143"/>
      <c r="G3399" s="143"/>
    </row>
    <row r="3400" customFormat="false" ht="12.75" hidden="false" customHeight="false" outlineLevel="0" collapsed="false">
      <c r="E3400" s="143"/>
      <c r="F3400" s="143"/>
      <c r="G3400" s="143"/>
    </row>
    <row r="3401" customFormat="false" ht="12.75" hidden="false" customHeight="false" outlineLevel="0" collapsed="false">
      <c r="E3401" s="143"/>
      <c r="F3401" s="143"/>
      <c r="G3401" s="143"/>
    </row>
    <row r="3402" customFormat="false" ht="12.75" hidden="false" customHeight="false" outlineLevel="0" collapsed="false">
      <c r="E3402" s="143"/>
      <c r="F3402" s="143"/>
      <c r="G3402" s="143"/>
    </row>
    <row r="3403" customFormat="false" ht="12.75" hidden="false" customHeight="false" outlineLevel="0" collapsed="false">
      <c r="E3403" s="143"/>
      <c r="F3403" s="143"/>
      <c r="G3403" s="143"/>
    </row>
    <row r="3404" customFormat="false" ht="12.75" hidden="false" customHeight="false" outlineLevel="0" collapsed="false">
      <c r="E3404" s="143"/>
      <c r="F3404" s="143"/>
      <c r="G3404" s="143"/>
    </row>
    <row r="3405" customFormat="false" ht="12.75" hidden="false" customHeight="false" outlineLevel="0" collapsed="false">
      <c r="E3405" s="143"/>
      <c r="F3405" s="143"/>
      <c r="G3405" s="143"/>
    </row>
    <row r="3406" customFormat="false" ht="12.75" hidden="false" customHeight="false" outlineLevel="0" collapsed="false">
      <c r="E3406" s="143"/>
      <c r="F3406" s="143"/>
      <c r="G3406" s="143"/>
    </row>
    <row r="3407" customFormat="false" ht="12.75" hidden="false" customHeight="false" outlineLevel="0" collapsed="false">
      <c r="E3407" s="143"/>
      <c r="F3407" s="143"/>
      <c r="G3407" s="143"/>
    </row>
    <row r="3408" customFormat="false" ht="12.75" hidden="false" customHeight="false" outlineLevel="0" collapsed="false">
      <c r="E3408" s="143"/>
      <c r="F3408" s="143"/>
      <c r="G3408" s="143"/>
    </row>
    <row r="3409" customFormat="false" ht="12.75" hidden="false" customHeight="false" outlineLevel="0" collapsed="false">
      <c r="E3409" s="143"/>
      <c r="F3409" s="143"/>
      <c r="G3409" s="143"/>
    </row>
    <row r="3410" customFormat="false" ht="12.75" hidden="false" customHeight="false" outlineLevel="0" collapsed="false">
      <c r="E3410" s="143"/>
      <c r="F3410" s="143"/>
      <c r="G3410" s="143"/>
    </row>
    <row r="3411" customFormat="false" ht="12.75" hidden="false" customHeight="false" outlineLevel="0" collapsed="false">
      <c r="E3411" s="143"/>
      <c r="F3411" s="143"/>
      <c r="G3411" s="143"/>
    </row>
    <row r="3412" customFormat="false" ht="12.75" hidden="false" customHeight="false" outlineLevel="0" collapsed="false">
      <c r="E3412" s="143"/>
      <c r="F3412" s="143"/>
      <c r="G3412" s="143"/>
    </row>
    <row r="3413" customFormat="false" ht="12.75" hidden="false" customHeight="false" outlineLevel="0" collapsed="false">
      <c r="E3413" s="143"/>
      <c r="F3413" s="143"/>
      <c r="G3413" s="143"/>
    </row>
    <row r="3414" customFormat="false" ht="12.75" hidden="false" customHeight="false" outlineLevel="0" collapsed="false">
      <c r="E3414" s="143"/>
      <c r="F3414" s="143"/>
      <c r="G3414" s="143"/>
    </row>
    <row r="3415" customFormat="false" ht="12.75" hidden="false" customHeight="false" outlineLevel="0" collapsed="false">
      <c r="E3415" s="143"/>
      <c r="F3415" s="143"/>
      <c r="G3415" s="143"/>
    </row>
    <row r="3416" customFormat="false" ht="12.75" hidden="false" customHeight="false" outlineLevel="0" collapsed="false">
      <c r="E3416" s="143"/>
      <c r="F3416" s="143"/>
      <c r="G3416" s="143"/>
    </row>
    <row r="3417" customFormat="false" ht="12.75" hidden="false" customHeight="false" outlineLevel="0" collapsed="false">
      <c r="E3417" s="143"/>
      <c r="F3417" s="143"/>
      <c r="G3417" s="143"/>
    </row>
    <row r="3418" customFormat="false" ht="12.75" hidden="false" customHeight="false" outlineLevel="0" collapsed="false">
      <c r="E3418" s="143"/>
      <c r="F3418" s="143"/>
      <c r="G3418" s="143"/>
    </row>
    <row r="3419" customFormat="false" ht="12.75" hidden="false" customHeight="false" outlineLevel="0" collapsed="false">
      <c r="E3419" s="143"/>
      <c r="F3419" s="143"/>
      <c r="G3419" s="143"/>
    </row>
    <row r="3420" customFormat="false" ht="12.75" hidden="false" customHeight="false" outlineLevel="0" collapsed="false">
      <c r="E3420" s="143"/>
      <c r="F3420" s="143"/>
      <c r="G3420" s="143"/>
    </row>
    <row r="3421" customFormat="false" ht="12.75" hidden="false" customHeight="false" outlineLevel="0" collapsed="false">
      <c r="E3421" s="143"/>
      <c r="F3421" s="143"/>
      <c r="G3421" s="143"/>
    </row>
    <row r="3422" customFormat="false" ht="12.75" hidden="false" customHeight="false" outlineLevel="0" collapsed="false">
      <c r="E3422" s="143"/>
      <c r="F3422" s="143"/>
      <c r="G3422" s="143"/>
    </row>
    <row r="3423" customFormat="false" ht="12.75" hidden="false" customHeight="false" outlineLevel="0" collapsed="false">
      <c r="E3423" s="143"/>
      <c r="F3423" s="143"/>
      <c r="G3423" s="143"/>
    </row>
    <row r="3424" customFormat="false" ht="12.75" hidden="false" customHeight="false" outlineLevel="0" collapsed="false">
      <c r="E3424" s="143"/>
      <c r="F3424" s="143"/>
      <c r="G3424" s="143"/>
    </row>
    <row r="3425" customFormat="false" ht="12.75" hidden="false" customHeight="false" outlineLevel="0" collapsed="false">
      <c r="E3425" s="143"/>
      <c r="F3425" s="143"/>
      <c r="G3425" s="143"/>
    </row>
    <row r="3426" customFormat="false" ht="12.75" hidden="false" customHeight="false" outlineLevel="0" collapsed="false">
      <c r="E3426" s="143"/>
      <c r="F3426" s="143"/>
      <c r="G3426" s="143"/>
    </row>
    <row r="3427" customFormat="false" ht="12.75" hidden="false" customHeight="false" outlineLevel="0" collapsed="false">
      <c r="E3427" s="143"/>
      <c r="F3427" s="143"/>
      <c r="G3427" s="143"/>
    </row>
    <row r="3428" customFormat="false" ht="12.75" hidden="false" customHeight="false" outlineLevel="0" collapsed="false">
      <c r="E3428" s="143"/>
      <c r="F3428" s="143"/>
      <c r="G3428" s="143"/>
    </row>
    <row r="3429" customFormat="false" ht="12.75" hidden="false" customHeight="false" outlineLevel="0" collapsed="false">
      <c r="E3429" s="143"/>
      <c r="F3429" s="143"/>
      <c r="G3429" s="143"/>
    </row>
    <row r="3430" customFormat="false" ht="12.75" hidden="false" customHeight="false" outlineLevel="0" collapsed="false">
      <c r="E3430" s="143"/>
      <c r="F3430" s="143"/>
      <c r="G3430" s="143"/>
    </row>
    <row r="3431" customFormat="false" ht="12.75" hidden="false" customHeight="false" outlineLevel="0" collapsed="false">
      <c r="E3431" s="143"/>
      <c r="F3431" s="143"/>
      <c r="G3431" s="143"/>
    </row>
    <row r="3432" customFormat="false" ht="12.75" hidden="false" customHeight="false" outlineLevel="0" collapsed="false">
      <c r="E3432" s="143"/>
      <c r="F3432" s="143"/>
      <c r="G3432" s="143"/>
    </row>
    <row r="3433" customFormat="false" ht="12.75" hidden="false" customHeight="false" outlineLevel="0" collapsed="false">
      <c r="E3433" s="143"/>
      <c r="F3433" s="143"/>
      <c r="G3433" s="143"/>
    </row>
    <row r="3434" customFormat="false" ht="12.75" hidden="false" customHeight="false" outlineLevel="0" collapsed="false">
      <c r="E3434" s="143"/>
      <c r="F3434" s="143"/>
      <c r="G3434" s="143"/>
    </row>
    <row r="3435" customFormat="false" ht="12.75" hidden="false" customHeight="false" outlineLevel="0" collapsed="false">
      <c r="E3435" s="143"/>
      <c r="F3435" s="143"/>
      <c r="G3435" s="143"/>
    </row>
    <row r="3436" customFormat="false" ht="12.75" hidden="false" customHeight="false" outlineLevel="0" collapsed="false">
      <c r="E3436" s="143"/>
      <c r="F3436" s="143"/>
      <c r="G3436" s="143"/>
    </row>
    <row r="3437" customFormat="false" ht="12.75" hidden="false" customHeight="false" outlineLevel="0" collapsed="false">
      <c r="E3437" s="143"/>
      <c r="F3437" s="143"/>
      <c r="G3437" s="143"/>
    </row>
    <row r="3438" customFormat="false" ht="12.75" hidden="false" customHeight="false" outlineLevel="0" collapsed="false">
      <c r="E3438" s="143"/>
      <c r="F3438" s="143"/>
      <c r="G3438" s="143"/>
    </row>
    <row r="3439" customFormat="false" ht="12.75" hidden="false" customHeight="false" outlineLevel="0" collapsed="false">
      <c r="E3439" s="143"/>
      <c r="F3439" s="143"/>
      <c r="G3439" s="143"/>
    </row>
    <row r="3440" customFormat="false" ht="12.75" hidden="false" customHeight="false" outlineLevel="0" collapsed="false">
      <c r="E3440" s="143"/>
      <c r="F3440" s="143"/>
      <c r="G3440" s="143"/>
    </row>
    <row r="3441" customFormat="false" ht="12.75" hidden="false" customHeight="false" outlineLevel="0" collapsed="false">
      <c r="E3441" s="143"/>
      <c r="F3441" s="143"/>
      <c r="G3441" s="143"/>
    </row>
    <row r="3442" customFormat="false" ht="12.75" hidden="false" customHeight="false" outlineLevel="0" collapsed="false">
      <c r="E3442" s="143"/>
      <c r="F3442" s="143"/>
      <c r="G3442" s="143"/>
    </row>
    <row r="3443" customFormat="false" ht="12.75" hidden="false" customHeight="false" outlineLevel="0" collapsed="false">
      <c r="E3443" s="143"/>
      <c r="F3443" s="143"/>
      <c r="G3443" s="143"/>
    </row>
    <row r="3444" customFormat="false" ht="12.75" hidden="false" customHeight="false" outlineLevel="0" collapsed="false">
      <c r="E3444" s="143"/>
      <c r="F3444" s="143"/>
      <c r="G3444" s="143"/>
    </row>
    <row r="3445" customFormat="false" ht="12.75" hidden="false" customHeight="false" outlineLevel="0" collapsed="false">
      <c r="E3445" s="143"/>
      <c r="F3445" s="143"/>
      <c r="G3445" s="143"/>
    </row>
    <row r="3446" customFormat="false" ht="12.75" hidden="false" customHeight="false" outlineLevel="0" collapsed="false">
      <c r="E3446" s="143"/>
      <c r="F3446" s="143"/>
      <c r="G3446" s="143"/>
    </row>
    <row r="3447" customFormat="false" ht="12.75" hidden="false" customHeight="false" outlineLevel="0" collapsed="false">
      <c r="E3447" s="143"/>
      <c r="F3447" s="143"/>
      <c r="G3447" s="143"/>
    </row>
    <row r="3448" customFormat="false" ht="12.75" hidden="false" customHeight="false" outlineLevel="0" collapsed="false">
      <c r="E3448" s="143"/>
      <c r="F3448" s="143"/>
      <c r="G3448" s="143"/>
    </row>
    <row r="3449" customFormat="false" ht="12.75" hidden="false" customHeight="false" outlineLevel="0" collapsed="false">
      <c r="E3449" s="143"/>
      <c r="F3449" s="143"/>
      <c r="G3449" s="143"/>
    </row>
    <row r="3450" customFormat="false" ht="12.75" hidden="false" customHeight="false" outlineLevel="0" collapsed="false">
      <c r="E3450" s="143"/>
      <c r="F3450" s="143"/>
      <c r="G3450" s="143"/>
    </row>
    <row r="3451" customFormat="false" ht="12.75" hidden="false" customHeight="false" outlineLevel="0" collapsed="false">
      <c r="E3451" s="143"/>
      <c r="F3451" s="143"/>
      <c r="G3451" s="143"/>
    </row>
    <row r="3452" customFormat="false" ht="12.75" hidden="false" customHeight="false" outlineLevel="0" collapsed="false">
      <c r="E3452" s="143"/>
      <c r="F3452" s="143"/>
      <c r="G3452" s="143"/>
    </row>
    <row r="3453" customFormat="false" ht="12.75" hidden="false" customHeight="false" outlineLevel="0" collapsed="false">
      <c r="E3453" s="143"/>
      <c r="F3453" s="143"/>
      <c r="G3453" s="143"/>
    </row>
    <row r="3454" customFormat="false" ht="12.75" hidden="false" customHeight="false" outlineLevel="0" collapsed="false">
      <c r="E3454" s="143"/>
      <c r="F3454" s="143"/>
      <c r="G3454" s="143"/>
    </row>
    <row r="3455" customFormat="false" ht="12.75" hidden="false" customHeight="false" outlineLevel="0" collapsed="false">
      <c r="E3455" s="143"/>
      <c r="F3455" s="143"/>
      <c r="G3455" s="143"/>
    </row>
    <row r="3456" customFormat="false" ht="12.75" hidden="false" customHeight="false" outlineLevel="0" collapsed="false">
      <c r="E3456" s="143"/>
      <c r="F3456" s="143"/>
      <c r="G3456" s="143"/>
    </row>
    <row r="3457" customFormat="false" ht="12.75" hidden="false" customHeight="false" outlineLevel="0" collapsed="false">
      <c r="E3457" s="143"/>
      <c r="F3457" s="143"/>
      <c r="G3457" s="143"/>
    </row>
    <row r="3458" customFormat="false" ht="12.75" hidden="false" customHeight="false" outlineLevel="0" collapsed="false">
      <c r="E3458" s="143"/>
      <c r="F3458" s="143"/>
      <c r="G3458" s="143"/>
    </row>
    <row r="3459" customFormat="false" ht="12.75" hidden="false" customHeight="false" outlineLevel="0" collapsed="false">
      <c r="E3459" s="143"/>
      <c r="F3459" s="143"/>
      <c r="G3459" s="143"/>
    </row>
    <row r="3460" customFormat="false" ht="12.75" hidden="false" customHeight="false" outlineLevel="0" collapsed="false">
      <c r="E3460" s="143"/>
      <c r="F3460" s="143"/>
      <c r="G3460" s="143"/>
    </row>
    <row r="3461" customFormat="false" ht="12.75" hidden="false" customHeight="false" outlineLevel="0" collapsed="false">
      <c r="E3461" s="143"/>
      <c r="F3461" s="143"/>
      <c r="G3461" s="143"/>
    </row>
    <row r="3462" customFormat="false" ht="12.75" hidden="false" customHeight="false" outlineLevel="0" collapsed="false">
      <c r="E3462" s="143"/>
      <c r="F3462" s="143"/>
      <c r="G3462" s="143"/>
    </row>
    <row r="3463" customFormat="false" ht="12.75" hidden="false" customHeight="false" outlineLevel="0" collapsed="false">
      <c r="E3463" s="143"/>
      <c r="F3463" s="143"/>
      <c r="G3463" s="143"/>
    </row>
    <row r="3464" customFormat="false" ht="12.75" hidden="false" customHeight="false" outlineLevel="0" collapsed="false">
      <c r="E3464" s="143"/>
      <c r="F3464" s="143"/>
      <c r="G3464" s="143"/>
    </row>
    <row r="3465" customFormat="false" ht="12.75" hidden="false" customHeight="false" outlineLevel="0" collapsed="false">
      <c r="E3465" s="143"/>
      <c r="F3465" s="143"/>
      <c r="G3465" s="143"/>
    </row>
    <row r="3466" customFormat="false" ht="12.75" hidden="false" customHeight="false" outlineLevel="0" collapsed="false">
      <c r="E3466" s="143"/>
      <c r="F3466" s="143"/>
      <c r="G3466" s="143"/>
    </row>
    <row r="3467" customFormat="false" ht="12.75" hidden="false" customHeight="false" outlineLevel="0" collapsed="false">
      <c r="E3467" s="143"/>
      <c r="F3467" s="143"/>
      <c r="G3467" s="143"/>
    </row>
    <row r="3468" customFormat="false" ht="12.75" hidden="false" customHeight="false" outlineLevel="0" collapsed="false">
      <c r="E3468" s="143"/>
      <c r="F3468" s="143"/>
      <c r="G3468" s="143"/>
    </row>
    <row r="3469" customFormat="false" ht="12.75" hidden="false" customHeight="false" outlineLevel="0" collapsed="false">
      <c r="E3469" s="143"/>
      <c r="F3469" s="143"/>
      <c r="G3469" s="143"/>
    </row>
    <row r="3470" customFormat="false" ht="12.75" hidden="false" customHeight="false" outlineLevel="0" collapsed="false">
      <c r="E3470" s="143"/>
      <c r="F3470" s="143"/>
      <c r="G3470" s="143"/>
    </row>
    <row r="3471" customFormat="false" ht="12.75" hidden="false" customHeight="false" outlineLevel="0" collapsed="false">
      <c r="E3471" s="143"/>
      <c r="F3471" s="143"/>
      <c r="G3471" s="143"/>
    </row>
    <row r="3472" customFormat="false" ht="12.75" hidden="false" customHeight="false" outlineLevel="0" collapsed="false">
      <c r="E3472" s="143"/>
      <c r="F3472" s="143"/>
      <c r="G3472" s="143"/>
    </row>
    <row r="3473" customFormat="false" ht="12.75" hidden="false" customHeight="false" outlineLevel="0" collapsed="false">
      <c r="E3473" s="143"/>
      <c r="F3473" s="143"/>
      <c r="G3473" s="143"/>
    </row>
    <row r="3474" customFormat="false" ht="12.75" hidden="false" customHeight="false" outlineLevel="0" collapsed="false">
      <c r="E3474" s="143"/>
      <c r="F3474" s="143"/>
      <c r="G3474" s="143"/>
    </row>
    <row r="3475" customFormat="false" ht="12.75" hidden="false" customHeight="false" outlineLevel="0" collapsed="false">
      <c r="E3475" s="143"/>
      <c r="F3475" s="143"/>
      <c r="G3475" s="143"/>
    </row>
    <row r="3476" customFormat="false" ht="12.75" hidden="false" customHeight="false" outlineLevel="0" collapsed="false">
      <c r="E3476" s="143"/>
      <c r="F3476" s="143"/>
      <c r="G3476" s="143"/>
    </row>
    <row r="3477" customFormat="false" ht="12.75" hidden="false" customHeight="false" outlineLevel="0" collapsed="false">
      <c r="E3477" s="143"/>
      <c r="F3477" s="143"/>
      <c r="G3477" s="143"/>
    </row>
    <row r="3478" customFormat="false" ht="12.75" hidden="false" customHeight="false" outlineLevel="0" collapsed="false">
      <c r="E3478" s="143"/>
      <c r="F3478" s="143"/>
      <c r="G3478" s="143"/>
    </row>
    <row r="3479" customFormat="false" ht="12.75" hidden="false" customHeight="false" outlineLevel="0" collapsed="false">
      <c r="E3479" s="143"/>
      <c r="F3479" s="143"/>
      <c r="G3479" s="143"/>
    </row>
    <row r="3480" customFormat="false" ht="12.75" hidden="false" customHeight="false" outlineLevel="0" collapsed="false">
      <c r="E3480" s="143"/>
      <c r="F3480" s="143"/>
      <c r="G3480" s="143"/>
    </row>
    <row r="3481" customFormat="false" ht="12.75" hidden="false" customHeight="false" outlineLevel="0" collapsed="false">
      <c r="E3481" s="143"/>
      <c r="F3481" s="143"/>
      <c r="G3481" s="143"/>
    </row>
    <row r="3482" customFormat="false" ht="12.75" hidden="false" customHeight="false" outlineLevel="0" collapsed="false">
      <c r="E3482" s="143"/>
      <c r="F3482" s="143"/>
      <c r="G3482" s="143"/>
    </row>
    <row r="3483" customFormat="false" ht="12.75" hidden="false" customHeight="false" outlineLevel="0" collapsed="false">
      <c r="E3483" s="143"/>
      <c r="F3483" s="143"/>
      <c r="G3483" s="143"/>
    </row>
    <row r="3484" customFormat="false" ht="12.75" hidden="false" customHeight="false" outlineLevel="0" collapsed="false">
      <c r="E3484" s="143"/>
      <c r="F3484" s="143"/>
      <c r="G3484" s="143"/>
    </row>
    <row r="3485" customFormat="false" ht="12.75" hidden="false" customHeight="false" outlineLevel="0" collapsed="false">
      <c r="E3485" s="143"/>
      <c r="F3485" s="143"/>
      <c r="G3485" s="143"/>
    </row>
    <row r="3486" customFormat="false" ht="12.75" hidden="false" customHeight="false" outlineLevel="0" collapsed="false">
      <c r="E3486" s="143"/>
      <c r="F3486" s="143"/>
      <c r="G3486" s="143"/>
    </row>
    <row r="3487" customFormat="false" ht="12.75" hidden="false" customHeight="false" outlineLevel="0" collapsed="false">
      <c r="E3487" s="143"/>
      <c r="F3487" s="143"/>
      <c r="G3487" s="143"/>
    </row>
    <row r="3488" customFormat="false" ht="12.75" hidden="false" customHeight="false" outlineLevel="0" collapsed="false">
      <c r="E3488" s="143"/>
      <c r="F3488" s="143"/>
      <c r="G3488" s="143"/>
    </row>
    <row r="3489" customFormat="false" ht="12.75" hidden="false" customHeight="false" outlineLevel="0" collapsed="false">
      <c r="E3489" s="143"/>
      <c r="F3489" s="143"/>
      <c r="G3489" s="143"/>
    </row>
    <row r="3490" customFormat="false" ht="12.75" hidden="false" customHeight="false" outlineLevel="0" collapsed="false">
      <c r="E3490" s="143"/>
      <c r="F3490" s="143"/>
      <c r="G3490" s="143"/>
    </row>
    <row r="3491" customFormat="false" ht="12.75" hidden="false" customHeight="false" outlineLevel="0" collapsed="false">
      <c r="E3491" s="143"/>
      <c r="F3491" s="143"/>
      <c r="G3491" s="143"/>
    </row>
    <row r="3492" customFormat="false" ht="12.75" hidden="false" customHeight="false" outlineLevel="0" collapsed="false">
      <c r="E3492" s="143"/>
      <c r="F3492" s="143"/>
      <c r="G3492" s="143"/>
    </row>
    <row r="3493" customFormat="false" ht="12.75" hidden="false" customHeight="false" outlineLevel="0" collapsed="false">
      <c r="E3493" s="143"/>
      <c r="F3493" s="143"/>
      <c r="G3493" s="143"/>
    </row>
    <row r="3494" customFormat="false" ht="12.75" hidden="false" customHeight="false" outlineLevel="0" collapsed="false">
      <c r="E3494" s="143"/>
      <c r="F3494" s="143"/>
      <c r="G3494" s="143"/>
    </row>
    <row r="3495" customFormat="false" ht="12.75" hidden="false" customHeight="false" outlineLevel="0" collapsed="false">
      <c r="E3495" s="143"/>
      <c r="F3495" s="143"/>
      <c r="G3495" s="143"/>
    </row>
    <row r="3496" customFormat="false" ht="12.75" hidden="false" customHeight="false" outlineLevel="0" collapsed="false">
      <c r="E3496" s="143"/>
      <c r="F3496" s="143"/>
      <c r="G3496" s="143"/>
    </row>
    <row r="3497" customFormat="false" ht="12.75" hidden="false" customHeight="false" outlineLevel="0" collapsed="false">
      <c r="E3497" s="143"/>
      <c r="F3497" s="143"/>
      <c r="G3497" s="143"/>
    </row>
    <row r="3498" customFormat="false" ht="12.75" hidden="false" customHeight="false" outlineLevel="0" collapsed="false">
      <c r="E3498" s="143"/>
      <c r="F3498" s="143"/>
      <c r="G3498" s="143"/>
    </row>
    <row r="3499" customFormat="false" ht="12.75" hidden="false" customHeight="false" outlineLevel="0" collapsed="false">
      <c r="E3499" s="143"/>
      <c r="F3499" s="143"/>
      <c r="G3499" s="143"/>
    </row>
    <row r="3500" customFormat="false" ht="12.75" hidden="false" customHeight="false" outlineLevel="0" collapsed="false">
      <c r="E3500" s="143"/>
      <c r="F3500" s="143"/>
      <c r="G3500" s="143"/>
    </row>
    <row r="3501" customFormat="false" ht="12.75" hidden="false" customHeight="false" outlineLevel="0" collapsed="false">
      <c r="E3501" s="143"/>
      <c r="F3501" s="143"/>
      <c r="G3501" s="143"/>
    </row>
    <row r="3502" customFormat="false" ht="12.75" hidden="false" customHeight="false" outlineLevel="0" collapsed="false">
      <c r="E3502" s="143"/>
      <c r="F3502" s="143"/>
      <c r="G3502" s="143"/>
    </row>
    <row r="3503" customFormat="false" ht="12.75" hidden="false" customHeight="false" outlineLevel="0" collapsed="false">
      <c r="E3503" s="143"/>
      <c r="F3503" s="143"/>
      <c r="G3503" s="143"/>
    </row>
    <row r="3504" customFormat="false" ht="12.75" hidden="false" customHeight="false" outlineLevel="0" collapsed="false">
      <c r="E3504" s="143"/>
      <c r="F3504" s="143"/>
      <c r="G3504" s="143"/>
    </row>
    <row r="3505" customFormat="false" ht="12.75" hidden="false" customHeight="false" outlineLevel="0" collapsed="false">
      <c r="E3505" s="143"/>
      <c r="F3505" s="143"/>
      <c r="G3505" s="143"/>
    </row>
    <row r="3506" customFormat="false" ht="12.75" hidden="false" customHeight="false" outlineLevel="0" collapsed="false">
      <c r="E3506" s="143"/>
      <c r="F3506" s="143"/>
      <c r="G3506" s="143"/>
    </row>
    <row r="3507" customFormat="false" ht="12.75" hidden="false" customHeight="false" outlineLevel="0" collapsed="false">
      <c r="E3507" s="143"/>
      <c r="F3507" s="143"/>
      <c r="G3507" s="143"/>
    </row>
    <row r="3508" customFormat="false" ht="12.75" hidden="false" customHeight="false" outlineLevel="0" collapsed="false">
      <c r="E3508" s="143"/>
      <c r="F3508" s="143"/>
      <c r="G3508" s="143"/>
    </row>
    <row r="3509" customFormat="false" ht="12.75" hidden="false" customHeight="false" outlineLevel="0" collapsed="false">
      <c r="E3509" s="143"/>
      <c r="F3509" s="143"/>
      <c r="G3509" s="143"/>
    </row>
    <row r="3510" customFormat="false" ht="12.75" hidden="false" customHeight="false" outlineLevel="0" collapsed="false">
      <c r="E3510" s="143"/>
      <c r="F3510" s="143"/>
      <c r="G3510" s="143"/>
    </row>
    <row r="3511" customFormat="false" ht="12.75" hidden="false" customHeight="false" outlineLevel="0" collapsed="false">
      <c r="E3511" s="143"/>
      <c r="F3511" s="143"/>
      <c r="G3511" s="143"/>
    </row>
    <row r="3512" customFormat="false" ht="12.75" hidden="false" customHeight="false" outlineLevel="0" collapsed="false">
      <c r="E3512" s="143"/>
      <c r="F3512" s="143"/>
      <c r="G3512" s="143"/>
    </row>
    <row r="3513" customFormat="false" ht="12.75" hidden="false" customHeight="false" outlineLevel="0" collapsed="false">
      <c r="E3513" s="143"/>
      <c r="F3513" s="143"/>
      <c r="G3513" s="143"/>
    </row>
    <row r="3514" customFormat="false" ht="12.75" hidden="false" customHeight="false" outlineLevel="0" collapsed="false">
      <c r="E3514" s="143"/>
      <c r="F3514" s="143"/>
      <c r="G3514" s="143"/>
    </row>
    <row r="3515" customFormat="false" ht="12.75" hidden="false" customHeight="false" outlineLevel="0" collapsed="false">
      <c r="E3515" s="143"/>
      <c r="F3515" s="143"/>
      <c r="G3515" s="143"/>
    </row>
    <row r="3516" customFormat="false" ht="12.75" hidden="false" customHeight="false" outlineLevel="0" collapsed="false">
      <c r="E3516" s="143"/>
      <c r="F3516" s="143"/>
      <c r="G3516" s="143"/>
    </row>
    <row r="3517" customFormat="false" ht="12.75" hidden="false" customHeight="false" outlineLevel="0" collapsed="false">
      <c r="E3517" s="143"/>
      <c r="F3517" s="143"/>
      <c r="G3517" s="143"/>
    </row>
    <row r="3518" customFormat="false" ht="12.75" hidden="false" customHeight="false" outlineLevel="0" collapsed="false">
      <c r="E3518" s="143"/>
      <c r="F3518" s="143"/>
      <c r="G3518" s="143"/>
    </row>
    <row r="3519" customFormat="false" ht="12.75" hidden="false" customHeight="false" outlineLevel="0" collapsed="false">
      <c r="E3519" s="143"/>
      <c r="F3519" s="143"/>
      <c r="G3519" s="143"/>
    </row>
    <row r="3520" customFormat="false" ht="12.75" hidden="false" customHeight="false" outlineLevel="0" collapsed="false">
      <c r="E3520" s="143"/>
      <c r="F3520" s="143"/>
      <c r="G3520" s="143"/>
    </row>
    <row r="3521" customFormat="false" ht="12.75" hidden="false" customHeight="false" outlineLevel="0" collapsed="false">
      <c r="E3521" s="143"/>
      <c r="F3521" s="143"/>
      <c r="G3521" s="143"/>
    </row>
    <row r="3522" customFormat="false" ht="12.75" hidden="false" customHeight="false" outlineLevel="0" collapsed="false">
      <c r="E3522" s="143"/>
      <c r="F3522" s="143"/>
      <c r="G3522" s="143"/>
    </row>
    <row r="3523" customFormat="false" ht="12.75" hidden="false" customHeight="false" outlineLevel="0" collapsed="false">
      <c r="E3523" s="143"/>
      <c r="F3523" s="143"/>
      <c r="G3523" s="143"/>
    </row>
    <row r="3524" customFormat="false" ht="12.75" hidden="false" customHeight="false" outlineLevel="0" collapsed="false">
      <c r="E3524" s="143"/>
      <c r="F3524" s="143"/>
      <c r="G3524" s="143"/>
    </row>
    <row r="3525" customFormat="false" ht="12.75" hidden="false" customHeight="false" outlineLevel="0" collapsed="false">
      <c r="E3525" s="143"/>
      <c r="F3525" s="143"/>
      <c r="G3525" s="143"/>
    </row>
    <row r="3526" customFormat="false" ht="12.75" hidden="false" customHeight="false" outlineLevel="0" collapsed="false">
      <c r="E3526" s="143"/>
      <c r="F3526" s="143"/>
      <c r="G3526" s="143"/>
    </row>
    <row r="3527" customFormat="false" ht="12.75" hidden="false" customHeight="false" outlineLevel="0" collapsed="false">
      <c r="E3527" s="143"/>
      <c r="F3527" s="143"/>
      <c r="G3527" s="143"/>
    </row>
    <row r="3528" customFormat="false" ht="12.75" hidden="false" customHeight="false" outlineLevel="0" collapsed="false">
      <c r="E3528" s="143"/>
      <c r="F3528" s="143"/>
      <c r="G3528" s="143"/>
    </row>
    <row r="3529" customFormat="false" ht="12.75" hidden="false" customHeight="false" outlineLevel="0" collapsed="false">
      <c r="E3529" s="143"/>
      <c r="F3529" s="143"/>
      <c r="G3529" s="143"/>
    </row>
    <row r="3530" customFormat="false" ht="12.75" hidden="false" customHeight="false" outlineLevel="0" collapsed="false">
      <c r="E3530" s="143"/>
      <c r="F3530" s="143"/>
      <c r="G3530" s="143"/>
    </row>
    <row r="3531" customFormat="false" ht="12.75" hidden="false" customHeight="false" outlineLevel="0" collapsed="false">
      <c r="E3531" s="143"/>
      <c r="F3531" s="143"/>
      <c r="G3531" s="143"/>
    </row>
    <row r="3532" customFormat="false" ht="12.75" hidden="false" customHeight="false" outlineLevel="0" collapsed="false">
      <c r="E3532" s="143"/>
      <c r="F3532" s="143"/>
      <c r="G3532" s="143"/>
    </row>
    <row r="3533" customFormat="false" ht="12.75" hidden="false" customHeight="false" outlineLevel="0" collapsed="false">
      <c r="E3533" s="143"/>
      <c r="F3533" s="143"/>
      <c r="G3533" s="143"/>
    </row>
    <row r="3534" customFormat="false" ht="12.75" hidden="false" customHeight="false" outlineLevel="0" collapsed="false">
      <c r="E3534" s="143"/>
      <c r="F3534" s="143"/>
      <c r="G3534" s="143"/>
    </row>
    <row r="3535" customFormat="false" ht="12.75" hidden="false" customHeight="false" outlineLevel="0" collapsed="false">
      <c r="E3535" s="143"/>
      <c r="F3535" s="143"/>
      <c r="G3535" s="143"/>
    </row>
    <row r="3536" customFormat="false" ht="12.75" hidden="false" customHeight="false" outlineLevel="0" collapsed="false">
      <c r="E3536" s="143"/>
      <c r="F3536" s="143"/>
      <c r="G3536" s="143"/>
    </row>
    <row r="3537" customFormat="false" ht="12.75" hidden="false" customHeight="false" outlineLevel="0" collapsed="false">
      <c r="E3537" s="143"/>
      <c r="F3537" s="143"/>
      <c r="G3537" s="143"/>
    </row>
    <row r="3538" customFormat="false" ht="12.75" hidden="false" customHeight="false" outlineLevel="0" collapsed="false">
      <c r="E3538" s="143"/>
      <c r="F3538" s="143"/>
      <c r="G3538" s="143"/>
    </row>
    <row r="3539" customFormat="false" ht="12.75" hidden="false" customHeight="false" outlineLevel="0" collapsed="false">
      <c r="E3539" s="143"/>
      <c r="F3539" s="143"/>
      <c r="G3539" s="143"/>
    </row>
    <row r="3540" customFormat="false" ht="12.75" hidden="false" customHeight="false" outlineLevel="0" collapsed="false">
      <c r="E3540" s="143"/>
      <c r="F3540" s="143"/>
      <c r="G3540" s="143"/>
    </row>
    <row r="3541" customFormat="false" ht="12.75" hidden="false" customHeight="false" outlineLevel="0" collapsed="false">
      <c r="E3541" s="143"/>
      <c r="F3541" s="143"/>
      <c r="G3541" s="143"/>
    </row>
    <row r="3542" customFormat="false" ht="12.75" hidden="false" customHeight="false" outlineLevel="0" collapsed="false">
      <c r="E3542" s="143"/>
      <c r="F3542" s="143"/>
      <c r="G3542" s="143"/>
    </row>
    <row r="3543" customFormat="false" ht="12.75" hidden="false" customHeight="false" outlineLevel="0" collapsed="false">
      <c r="E3543" s="143"/>
      <c r="F3543" s="143"/>
      <c r="G3543" s="143"/>
    </row>
    <row r="3544" customFormat="false" ht="12.75" hidden="false" customHeight="false" outlineLevel="0" collapsed="false">
      <c r="E3544" s="143"/>
      <c r="F3544" s="143"/>
      <c r="G3544" s="143"/>
    </row>
    <row r="3545" customFormat="false" ht="12.75" hidden="false" customHeight="false" outlineLevel="0" collapsed="false">
      <c r="E3545" s="143"/>
      <c r="F3545" s="143"/>
      <c r="G3545" s="143"/>
    </row>
    <row r="3546" customFormat="false" ht="12.75" hidden="false" customHeight="false" outlineLevel="0" collapsed="false">
      <c r="E3546" s="143"/>
      <c r="F3546" s="143"/>
      <c r="G3546" s="143"/>
    </row>
    <row r="3547" customFormat="false" ht="12.75" hidden="false" customHeight="false" outlineLevel="0" collapsed="false">
      <c r="E3547" s="143"/>
      <c r="F3547" s="143"/>
      <c r="G3547" s="143"/>
    </row>
    <row r="3548" customFormat="false" ht="12.75" hidden="false" customHeight="false" outlineLevel="0" collapsed="false">
      <c r="E3548" s="143"/>
      <c r="F3548" s="143"/>
      <c r="G3548" s="143"/>
    </row>
    <row r="3549" customFormat="false" ht="12.75" hidden="false" customHeight="false" outlineLevel="0" collapsed="false">
      <c r="E3549" s="143"/>
      <c r="F3549" s="143"/>
      <c r="G3549" s="143"/>
    </row>
    <row r="3550" customFormat="false" ht="12.75" hidden="false" customHeight="false" outlineLevel="0" collapsed="false">
      <c r="E3550" s="143"/>
      <c r="F3550" s="143"/>
      <c r="G3550" s="143"/>
    </row>
    <row r="3551" customFormat="false" ht="12.75" hidden="false" customHeight="false" outlineLevel="0" collapsed="false">
      <c r="E3551" s="143"/>
      <c r="F3551" s="143"/>
      <c r="G3551" s="143"/>
    </row>
    <row r="3552" customFormat="false" ht="12.75" hidden="false" customHeight="false" outlineLevel="0" collapsed="false">
      <c r="E3552" s="143"/>
      <c r="F3552" s="143"/>
      <c r="G3552" s="143"/>
    </row>
    <row r="3553" customFormat="false" ht="12.75" hidden="false" customHeight="false" outlineLevel="0" collapsed="false">
      <c r="E3553" s="143"/>
      <c r="F3553" s="143"/>
      <c r="G3553" s="143"/>
    </row>
    <row r="3554" customFormat="false" ht="12.75" hidden="false" customHeight="false" outlineLevel="0" collapsed="false">
      <c r="E3554" s="143"/>
      <c r="F3554" s="143"/>
      <c r="G3554" s="143"/>
    </row>
    <row r="3555" customFormat="false" ht="12.75" hidden="false" customHeight="false" outlineLevel="0" collapsed="false">
      <c r="E3555" s="143"/>
      <c r="F3555" s="143"/>
      <c r="G3555" s="143"/>
    </row>
    <row r="3556" customFormat="false" ht="12.75" hidden="false" customHeight="false" outlineLevel="0" collapsed="false">
      <c r="E3556" s="143"/>
      <c r="F3556" s="143"/>
      <c r="G3556" s="143"/>
    </row>
    <row r="3557" customFormat="false" ht="12.75" hidden="false" customHeight="false" outlineLevel="0" collapsed="false">
      <c r="E3557" s="143"/>
      <c r="F3557" s="143"/>
      <c r="G3557" s="143"/>
    </row>
    <row r="3558" customFormat="false" ht="12.75" hidden="false" customHeight="false" outlineLevel="0" collapsed="false">
      <c r="E3558" s="143"/>
      <c r="F3558" s="143"/>
      <c r="G3558" s="143"/>
    </row>
    <row r="3559" customFormat="false" ht="12.75" hidden="false" customHeight="false" outlineLevel="0" collapsed="false">
      <c r="E3559" s="143"/>
      <c r="F3559" s="143"/>
      <c r="G3559" s="143"/>
    </row>
    <row r="3560" customFormat="false" ht="12.75" hidden="false" customHeight="false" outlineLevel="0" collapsed="false">
      <c r="E3560" s="143"/>
      <c r="F3560" s="143"/>
      <c r="G3560" s="143"/>
    </row>
    <row r="3561" customFormat="false" ht="12.75" hidden="false" customHeight="false" outlineLevel="0" collapsed="false">
      <c r="E3561" s="143"/>
      <c r="F3561" s="143"/>
      <c r="G3561" s="143"/>
    </row>
    <row r="3562" customFormat="false" ht="12.75" hidden="false" customHeight="false" outlineLevel="0" collapsed="false">
      <c r="E3562" s="143"/>
      <c r="F3562" s="143"/>
      <c r="G3562" s="143"/>
    </row>
    <row r="3563" customFormat="false" ht="12.75" hidden="false" customHeight="false" outlineLevel="0" collapsed="false">
      <c r="E3563" s="143"/>
      <c r="F3563" s="143"/>
      <c r="G3563" s="143"/>
    </row>
    <row r="3564" customFormat="false" ht="12.75" hidden="false" customHeight="false" outlineLevel="0" collapsed="false">
      <c r="E3564" s="143"/>
      <c r="F3564" s="143"/>
      <c r="G3564" s="143"/>
    </row>
    <row r="3565" customFormat="false" ht="12.75" hidden="false" customHeight="false" outlineLevel="0" collapsed="false">
      <c r="E3565" s="143"/>
      <c r="F3565" s="143"/>
      <c r="G3565" s="143"/>
    </row>
    <row r="3566" customFormat="false" ht="12.75" hidden="false" customHeight="false" outlineLevel="0" collapsed="false">
      <c r="E3566" s="143"/>
      <c r="F3566" s="143"/>
      <c r="G3566" s="143"/>
    </row>
    <row r="3567" customFormat="false" ht="12.75" hidden="false" customHeight="false" outlineLevel="0" collapsed="false">
      <c r="E3567" s="143"/>
      <c r="F3567" s="143"/>
      <c r="G3567" s="143"/>
    </row>
    <row r="3568" customFormat="false" ht="12.75" hidden="false" customHeight="false" outlineLevel="0" collapsed="false">
      <c r="E3568" s="143"/>
      <c r="F3568" s="143"/>
      <c r="G3568" s="143"/>
    </row>
    <row r="3569" customFormat="false" ht="12.75" hidden="false" customHeight="false" outlineLevel="0" collapsed="false">
      <c r="E3569" s="143"/>
      <c r="F3569" s="143"/>
      <c r="G3569" s="143"/>
    </row>
    <row r="3570" customFormat="false" ht="12.75" hidden="false" customHeight="false" outlineLevel="0" collapsed="false">
      <c r="E3570" s="143"/>
      <c r="F3570" s="143"/>
      <c r="G3570" s="143"/>
    </row>
    <row r="3571" customFormat="false" ht="12.75" hidden="false" customHeight="false" outlineLevel="0" collapsed="false">
      <c r="E3571" s="143"/>
      <c r="F3571" s="143"/>
      <c r="G3571" s="143"/>
    </row>
    <row r="3572" customFormat="false" ht="12.75" hidden="false" customHeight="false" outlineLevel="0" collapsed="false">
      <c r="E3572" s="143"/>
      <c r="F3572" s="143"/>
      <c r="G3572" s="143"/>
    </row>
    <row r="3573" customFormat="false" ht="12.75" hidden="false" customHeight="false" outlineLevel="0" collapsed="false">
      <c r="E3573" s="143"/>
      <c r="F3573" s="143"/>
      <c r="G3573" s="143"/>
    </row>
    <row r="3574" customFormat="false" ht="12.75" hidden="false" customHeight="false" outlineLevel="0" collapsed="false">
      <c r="E3574" s="143"/>
      <c r="F3574" s="143"/>
      <c r="G3574" s="143"/>
    </row>
    <row r="3575" customFormat="false" ht="12.75" hidden="false" customHeight="false" outlineLevel="0" collapsed="false">
      <c r="E3575" s="143"/>
      <c r="F3575" s="143"/>
      <c r="G3575" s="143"/>
    </row>
    <row r="3576" customFormat="false" ht="12.75" hidden="false" customHeight="false" outlineLevel="0" collapsed="false">
      <c r="E3576" s="143"/>
      <c r="F3576" s="143"/>
      <c r="G3576" s="143"/>
    </row>
    <row r="3577" customFormat="false" ht="12.75" hidden="false" customHeight="false" outlineLevel="0" collapsed="false">
      <c r="E3577" s="143"/>
      <c r="F3577" s="143"/>
      <c r="G3577" s="143"/>
    </row>
    <row r="3578" customFormat="false" ht="12.75" hidden="false" customHeight="false" outlineLevel="0" collapsed="false">
      <c r="E3578" s="143"/>
      <c r="F3578" s="143"/>
      <c r="G3578" s="143"/>
    </row>
    <row r="3579" customFormat="false" ht="12.75" hidden="false" customHeight="false" outlineLevel="0" collapsed="false">
      <c r="E3579" s="143"/>
      <c r="F3579" s="143"/>
      <c r="G3579" s="143"/>
    </row>
    <row r="3580" customFormat="false" ht="12.75" hidden="false" customHeight="false" outlineLevel="0" collapsed="false">
      <c r="E3580" s="143"/>
      <c r="F3580" s="143"/>
      <c r="G3580" s="143"/>
    </row>
    <row r="3581" customFormat="false" ht="12.75" hidden="false" customHeight="false" outlineLevel="0" collapsed="false">
      <c r="E3581" s="143"/>
      <c r="F3581" s="143"/>
      <c r="G3581" s="143"/>
    </row>
    <row r="3582" customFormat="false" ht="12.75" hidden="false" customHeight="false" outlineLevel="0" collapsed="false">
      <c r="E3582" s="143"/>
      <c r="F3582" s="143"/>
      <c r="G3582" s="143"/>
    </row>
    <row r="3583" customFormat="false" ht="12.75" hidden="false" customHeight="false" outlineLevel="0" collapsed="false">
      <c r="E3583" s="143"/>
      <c r="F3583" s="143"/>
      <c r="G3583" s="143"/>
    </row>
    <row r="3584" customFormat="false" ht="12.75" hidden="false" customHeight="false" outlineLevel="0" collapsed="false">
      <c r="E3584" s="143"/>
      <c r="F3584" s="143"/>
      <c r="G3584" s="143"/>
    </row>
    <row r="3585" customFormat="false" ht="12.75" hidden="false" customHeight="false" outlineLevel="0" collapsed="false">
      <c r="E3585" s="143"/>
      <c r="F3585" s="143"/>
      <c r="G3585" s="143"/>
    </row>
    <row r="3586" customFormat="false" ht="12.75" hidden="false" customHeight="false" outlineLevel="0" collapsed="false">
      <c r="E3586" s="143"/>
      <c r="F3586" s="143"/>
      <c r="G3586" s="143"/>
    </row>
    <row r="3587" customFormat="false" ht="12.75" hidden="false" customHeight="false" outlineLevel="0" collapsed="false">
      <c r="E3587" s="143"/>
      <c r="F3587" s="143"/>
      <c r="G3587" s="143"/>
    </row>
    <row r="3588" customFormat="false" ht="12.75" hidden="false" customHeight="false" outlineLevel="0" collapsed="false">
      <c r="E3588" s="143"/>
      <c r="F3588" s="143"/>
      <c r="G3588" s="143"/>
    </row>
    <row r="3589" customFormat="false" ht="12.75" hidden="false" customHeight="false" outlineLevel="0" collapsed="false">
      <c r="E3589" s="143"/>
      <c r="F3589" s="143"/>
      <c r="G3589" s="143"/>
    </row>
    <row r="3590" customFormat="false" ht="12.75" hidden="false" customHeight="false" outlineLevel="0" collapsed="false">
      <c r="E3590" s="143"/>
      <c r="F3590" s="143"/>
      <c r="G3590" s="143"/>
    </row>
    <row r="3591" customFormat="false" ht="12.75" hidden="false" customHeight="false" outlineLevel="0" collapsed="false">
      <c r="E3591" s="143"/>
      <c r="F3591" s="143"/>
      <c r="G3591" s="143"/>
    </row>
    <row r="3592" customFormat="false" ht="12.75" hidden="false" customHeight="false" outlineLevel="0" collapsed="false">
      <c r="E3592" s="143"/>
      <c r="F3592" s="143"/>
      <c r="G3592" s="143"/>
    </row>
    <row r="3593" customFormat="false" ht="12.75" hidden="false" customHeight="false" outlineLevel="0" collapsed="false">
      <c r="E3593" s="143"/>
      <c r="F3593" s="143"/>
      <c r="G3593" s="143"/>
    </row>
    <row r="3594" customFormat="false" ht="12.75" hidden="false" customHeight="false" outlineLevel="0" collapsed="false">
      <c r="E3594" s="143"/>
      <c r="F3594" s="143"/>
      <c r="G3594" s="143"/>
    </row>
    <row r="3595" customFormat="false" ht="12.75" hidden="false" customHeight="false" outlineLevel="0" collapsed="false">
      <c r="E3595" s="143"/>
      <c r="F3595" s="143"/>
      <c r="G3595" s="143"/>
    </row>
    <row r="3596" customFormat="false" ht="12.75" hidden="false" customHeight="false" outlineLevel="0" collapsed="false">
      <c r="E3596" s="143"/>
      <c r="F3596" s="143"/>
      <c r="G3596" s="143"/>
    </row>
    <row r="3597" customFormat="false" ht="12.75" hidden="false" customHeight="false" outlineLevel="0" collapsed="false">
      <c r="E3597" s="143"/>
      <c r="F3597" s="143"/>
      <c r="G3597" s="143"/>
    </row>
    <row r="3598" customFormat="false" ht="12.75" hidden="false" customHeight="false" outlineLevel="0" collapsed="false">
      <c r="E3598" s="143"/>
      <c r="F3598" s="143"/>
      <c r="G3598" s="143"/>
    </row>
    <row r="3599" customFormat="false" ht="12.75" hidden="false" customHeight="false" outlineLevel="0" collapsed="false">
      <c r="E3599" s="143"/>
      <c r="F3599" s="143"/>
      <c r="G3599" s="143"/>
    </row>
    <row r="3600" customFormat="false" ht="12.75" hidden="false" customHeight="false" outlineLevel="0" collapsed="false">
      <c r="E3600" s="143"/>
      <c r="F3600" s="143"/>
      <c r="G3600" s="143"/>
    </row>
    <row r="3601" customFormat="false" ht="12.75" hidden="false" customHeight="false" outlineLevel="0" collapsed="false">
      <c r="E3601" s="143"/>
      <c r="F3601" s="143"/>
      <c r="G3601" s="143"/>
    </row>
    <row r="3602" customFormat="false" ht="12.75" hidden="false" customHeight="false" outlineLevel="0" collapsed="false">
      <c r="E3602" s="143"/>
      <c r="F3602" s="143"/>
      <c r="G3602" s="143"/>
    </row>
    <row r="3603" customFormat="false" ht="12.75" hidden="false" customHeight="false" outlineLevel="0" collapsed="false">
      <c r="E3603" s="143"/>
      <c r="F3603" s="143"/>
      <c r="G3603" s="143"/>
    </row>
    <row r="3604" customFormat="false" ht="12.75" hidden="false" customHeight="false" outlineLevel="0" collapsed="false">
      <c r="E3604" s="143"/>
      <c r="F3604" s="143"/>
      <c r="G3604" s="143"/>
    </row>
    <row r="3605" customFormat="false" ht="12.75" hidden="false" customHeight="false" outlineLevel="0" collapsed="false">
      <c r="E3605" s="143"/>
      <c r="F3605" s="143"/>
      <c r="G3605" s="143"/>
    </row>
    <row r="3606" customFormat="false" ht="12.75" hidden="false" customHeight="false" outlineLevel="0" collapsed="false">
      <c r="E3606" s="143"/>
      <c r="F3606" s="143"/>
      <c r="G3606" s="143"/>
    </row>
    <row r="3607" customFormat="false" ht="12.75" hidden="false" customHeight="false" outlineLevel="0" collapsed="false">
      <c r="E3607" s="143"/>
      <c r="F3607" s="143"/>
      <c r="G3607" s="143"/>
    </row>
    <row r="3608" customFormat="false" ht="12.75" hidden="false" customHeight="false" outlineLevel="0" collapsed="false">
      <c r="E3608" s="143"/>
      <c r="F3608" s="143"/>
      <c r="G3608" s="143"/>
    </row>
    <row r="3609" customFormat="false" ht="12.75" hidden="false" customHeight="false" outlineLevel="0" collapsed="false">
      <c r="E3609" s="143"/>
      <c r="F3609" s="143"/>
      <c r="G3609" s="143"/>
    </row>
    <row r="3610" customFormat="false" ht="12.75" hidden="false" customHeight="false" outlineLevel="0" collapsed="false">
      <c r="E3610" s="143"/>
      <c r="F3610" s="143"/>
      <c r="G3610" s="143"/>
    </row>
    <row r="3611" customFormat="false" ht="12.75" hidden="false" customHeight="false" outlineLevel="0" collapsed="false">
      <c r="E3611" s="143"/>
      <c r="F3611" s="143"/>
      <c r="G3611" s="143"/>
    </row>
    <row r="3612" customFormat="false" ht="12.75" hidden="false" customHeight="false" outlineLevel="0" collapsed="false">
      <c r="E3612" s="143"/>
      <c r="F3612" s="143"/>
      <c r="G3612" s="143"/>
    </row>
    <row r="3613" customFormat="false" ht="12.75" hidden="false" customHeight="false" outlineLevel="0" collapsed="false">
      <c r="E3613" s="143"/>
      <c r="F3613" s="143"/>
      <c r="G3613" s="143"/>
    </row>
    <row r="3614" customFormat="false" ht="12.75" hidden="false" customHeight="false" outlineLevel="0" collapsed="false">
      <c r="E3614" s="143"/>
      <c r="F3614" s="143"/>
      <c r="G3614" s="143"/>
    </row>
    <row r="3615" customFormat="false" ht="12.75" hidden="false" customHeight="false" outlineLevel="0" collapsed="false">
      <c r="E3615" s="143"/>
      <c r="F3615" s="143"/>
      <c r="G3615" s="143"/>
    </row>
    <row r="3616" customFormat="false" ht="12.75" hidden="false" customHeight="false" outlineLevel="0" collapsed="false">
      <c r="E3616" s="143"/>
      <c r="F3616" s="143"/>
      <c r="G3616" s="143"/>
    </row>
    <row r="3617" customFormat="false" ht="12.75" hidden="false" customHeight="false" outlineLevel="0" collapsed="false">
      <c r="E3617" s="143"/>
      <c r="F3617" s="143"/>
      <c r="G3617" s="143"/>
    </row>
    <row r="3618" customFormat="false" ht="12.75" hidden="false" customHeight="false" outlineLevel="0" collapsed="false">
      <c r="E3618" s="143"/>
      <c r="F3618" s="143"/>
      <c r="G3618" s="143"/>
    </row>
    <row r="3619" customFormat="false" ht="12.75" hidden="false" customHeight="false" outlineLevel="0" collapsed="false">
      <c r="E3619" s="143"/>
      <c r="F3619" s="143"/>
      <c r="G3619" s="143"/>
    </row>
    <row r="3620" customFormat="false" ht="12.75" hidden="false" customHeight="false" outlineLevel="0" collapsed="false">
      <c r="E3620" s="143"/>
      <c r="F3620" s="143"/>
      <c r="G3620" s="143"/>
    </row>
    <row r="3621" customFormat="false" ht="12.75" hidden="false" customHeight="false" outlineLevel="0" collapsed="false">
      <c r="E3621" s="143"/>
      <c r="F3621" s="143"/>
      <c r="G3621" s="143"/>
    </row>
    <row r="3622" customFormat="false" ht="12.75" hidden="false" customHeight="false" outlineLevel="0" collapsed="false">
      <c r="E3622" s="143"/>
      <c r="F3622" s="143"/>
      <c r="G3622" s="143"/>
    </row>
    <row r="3623" customFormat="false" ht="12.75" hidden="false" customHeight="false" outlineLevel="0" collapsed="false">
      <c r="E3623" s="143"/>
      <c r="F3623" s="143"/>
      <c r="G3623" s="143"/>
    </row>
    <row r="3624" customFormat="false" ht="12.75" hidden="false" customHeight="false" outlineLevel="0" collapsed="false">
      <c r="E3624" s="143"/>
      <c r="F3624" s="143"/>
      <c r="G3624" s="143"/>
    </row>
    <row r="3625" customFormat="false" ht="12.75" hidden="false" customHeight="false" outlineLevel="0" collapsed="false">
      <c r="E3625" s="143"/>
      <c r="F3625" s="143"/>
      <c r="G3625" s="143"/>
    </row>
    <row r="3626" customFormat="false" ht="12.75" hidden="false" customHeight="false" outlineLevel="0" collapsed="false">
      <c r="E3626" s="143"/>
      <c r="F3626" s="143"/>
      <c r="G3626" s="143"/>
    </row>
    <row r="3627" customFormat="false" ht="12.75" hidden="false" customHeight="false" outlineLevel="0" collapsed="false">
      <c r="E3627" s="143"/>
      <c r="F3627" s="143"/>
      <c r="G3627" s="143"/>
    </row>
    <row r="3628" customFormat="false" ht="12.75" hidden="false" customHeight="false" outlineLevel="0" collapsed="false">
      <c r="E3628" s="143"/>
      <c r="F3628" s="143"/>
      <c r="G3628" s="143"/>
    </row>
    <row r="3629" customFormat="false" ht="12.75" hidden="false" customHeight="false" outlineLevel="0" collapsed="false">
      <c r="E3629" s="143"/>
      <c r="F3629" s="143"/>
      <c r="G3629" s="143"/>
    </row>
    <row r="3630" customFormat="false" ht="12.75" hidden="false" customHeight="false" outlineLevel="0" collapsed="false">
      <c r="E3630" s="143"/>
      <c r="F3630" s="143"/>
      <c r="G3630" s="143"/>
    </row>
    <row r="3631" customFormat="false" ht="12.75" hidden="false" customHeight="false" outlineLevel="0" collapsed="false">
      <c r="E3631" s="143"/>
      <c r="F3631" s="143"/>
      <c r="G3631" s="143"/>
    </row>
    <row r="3632" customFormat="false" ht="12.75" hidden="false" customHeight="false" outlineLevel="0" collapsed="false">
      <c r="E3632" s="143"/>
      <c r="F3632" s="143"/>
      <c r="G3632" s="143"/>
    </row>
    <row r="3633" customFormat="false" ht="12.75" hidden="false" customHeight="false" outlineLevel="0" collapsed="false">
      <c r="E3633" s="143"/>
      <c r="F3633" s="143"/>
      <c r="G3633" s="143"/>
    </row>
    <row r="3634" customFormat="false" ht="12.75" hidden="false" customHeight="false" outlineLevel="0" collapsed="false">
      <c r="E3634" s="143"/>
      <c r="F3634" s="143"/>
      <c r="G3634" s="143"/>
    </row>
    <row r="3635" customFormat="false" ht="12.75" hidden="false" customHeight="false" outlineLevel="0" collapsed="false">
      <c r="E3635" s="143"/>
      <c r="F3635" s="143"/>
      <c r="G3635" s="143"/>
    </row>
    <row r="3636" customFormat="false" ht="12.75" hidden="false" customHeight="false" outlineLevel="0" collapsed="false">
      <c r="E3636" s="143"/>
      <c r="F3636" s="143"/>
      <c r="G3636" s="143"/>
    </row>
    <row r="3637" customFormat="false" ht="12.75" hidden="false" customHeight="false" outlineLevel="0" collapsed="false">
      <c r="E3637" s="143"/>
      <c r="F3637" s="143"/>
      <c r="G3637" s="143"/>
    </row>
    <row r="3638" customFormat="false" ht="12.75" hidden="false" customHeight="false" outlineLevel="0" collapsed="false">
      <c r="E3638" s="143"/>
      <c r="F3638" s="143"/>
      <c r="G3638" s="143"/>
    </row>
    <row r="3639" customFormat="false" ht="12.75" hidden="false" customHeight="false" outlineLevel="0" collapsed="false">
      <c r="E3639" s="143"/>
      <c r="F3639" s="143"/>
      <c r="G3639" s="143"/>
    </row>
    <row r="3640" customFormat="false" ht="12.75" hidden="false" customHeight="false" outlineLevel="0" collapsed="false">
      <c r="E3640" s="143"/>
      <c r="F3640" s="143"/>
      <c r="G3640" s="143"/>
    </row>
    <row r="3641" customFormat="false" ht="12.75" hidden="false" customHeight="false" outlineLevel="0" collapsed="false">
      <c r="E3641" s="143"/>
      <c r="F3641" s="143"/>
      <c r="G3641" s="143"/>
    </row>
    <row r="3642" customFormat="false" ht="12.75" hidden="false" customHeight="false" outlineLevel="0" collapsed="false">
      <c r="E3642" s="143"/>
      <c r="F3642" s="143"/>
      <c r="G3642" s="143"/>
    </row>
    <row r="3643" customFormat="false" ht="12.75" hidden="false" customHeight="false" outlineLevel="0" collapsed="false">
      <c r="E3643" s="143"/>
      <c r="F3643" s="143"/>
      <c r="G3643" s="143"/>
    </row>
    <row r="3644" customFormat="false" ht="12.75" hidden="false" customHeight="false" outlineLevel="0" collapsed="false">
      <c r="E3644" s="143"/>
      <c r="F3644" s="143"/>
      <c r="G3644" s="143"/>
    </row>
    <row r="3645" customFormat="false" ht="12.75" hidden="false" customHeight="false" outlineLevel="0" collapsed="false">
      <c r="E3645" s="143"/>
      <c r="F3645" s="143"/>
      <c r="G3645" s="143"/>
    </row>
    <row r="3646" customFormat="false" ht="12.75" hidden="false" customHeight="false" outlineLevel="0" collapsed="false">
      <c r="E3646" s="143"/>
      <c r="F3646" s="143"/>
      <c r="G3646" s="143"/>
    </row>
    <row r="3647" customFormat="false" ht="12.75" hidden="false" customHeight="false" outlineLevel="0" collapsed="false">
      <c r="E3647" s="143"/>
      <c r="F3647" s="143"/>
      <c r="G3647" s="143"/>
    </row>
    <row r="3648" customFormat="false" ht="12.75" hidden="false" customHeight="false" outlineLevel="0" collapsed="false">
      <c r="E3648" s="143"/>
      <c r="F3648" s="143"/>
      <c r="G3648" s="143"/>
    </row>
    <row r="3649" customFormat="false" ht="12.75" hidden="false" customHeight="false" outlineLevel="0" collapsed="false">
      <c r="E3649" s="143"/>
      <c r="F3649" s="143"/>
      <c r="G3649" s="143"/>
    </row>
    <row r="3650" customFormat="false" ht="12.75" hidden="false" customHeight="false" outlineLevel="0" collapsed="false">
      <c r="E3650" s="143"/>
      <c r="F3650" s="143"/>
      <c r="G3650" s="143"/>
    </row>
    <row r="3651" customFormat="false" ht="12.75" hidden="false" customHeight="false" outlineLevel="0" collapsed="false">
      <c r="E3651" s="143"/>
      <c r="F3651" s="143"/>
      <c r="G3651" s="143"/>
    </row>
    <row r="3652" customFormat="false" ht="12.75" hidden="false" customHeight="false" outlineLevel="0" collapsed="false">
      <c r="E3652" s="143"/>
      <c r="F3652" s="143"/>
      <c r="G3652" s="143"/>
    </row>
    <row r="3653" customFormat="false" ht="12.75" hidden="false" customHeight="false" outlineLevel="0" collapsed="false">
      <c r="E3653" s="143"/>
      <c r="F3653" s="143"/>
      <c r="G3653" s="143"/>
    </row>
    <row r="3654" customFormat="false" ht="12.75" hidden="false" customHeight="false" outlineLevel="0" collapsed="false">
      <c r="E3654" s="143"/>
      <c r="F3654" s="143"/>
      <c r="G3654" s="143"/>
    </row>
    <row r="3655" customFormat="false" ht="12.75" hidden="false" customHeight="false" outlineLevel="0" collapsed="false">
      <c r="E3655" s="143"/>
      <c r="F3655" s="143"/>
      <c r="G3655" s="143"/>
    </row>
    <row r="3656" customFormat="false" ht="12.75" hidden="false" customHeight="false" outlineLevel="0" collapsed="false">
      <c r="E3656" s="143"/>
      <c r="F3656" s="143"/>
      <c r="G3656" s="143"/>
    </row>
    <row r="3657" customFormat="false" ht="12.75" hidden="false" customHeight="false" outlineLevel="0" collapsed="false">
      <c r="E3657" s="143"/>
      <c r="F3657" s="143"/>
      <c r="G3657" s="143"/>
    </row>
    <row r="3658" customFormat="false" ht="12.75" hidden="false" customHeight="false" outlineLevel="0" collapsed="false">
      <c r="E3658" s="143"/>
      <c r="F3658" s="143"/>
      <c r="G3658" s="143"/>
    </row>
    <row r="3659" customFormat="false" ht="12.75" hidden="false" customHeight="false" outlineLevel="0" collapsed="false">
      <c r="E3659" s="143"/>
      <c r="F3659" s="143"/>
      <c r="G3659" s="143"/>
    </row>
    <row r="3660" customFormat="false" ht="12.75" hidden="false" customHeight="false" outlineLevel="0" collapsed="false">
      <c r="E3660" s="143"/>
      <c r="F3660" s="143"/>
      <c r="G3660" s="143"/>
    </row>
    <row r="3661" customFormat="false" ht="12.75" hidden="false" customHeight="false" outlineLevel="0" collapsed="false">
      <c r="E3661" s="143"/>
      <c r="F3661" s="143"/>
      <c r="G3661" s="143"/>
    </row>
    <row r="3662" customFormat="false" ht="12.75" hidden="false" customHeight="false" outlineLevel="0" collapsed="false">
      <c r="E3662" s="143"/>
      <c r="F3662" s="143"/>
      <c r="G3662" s="143"/>
    </row>
    <row r="3663" customFormat="false" ht="12.75" hidden="false" customHeight="false" outlineLevel="0" collapsed="false">
      <c r="E3663" s="143"/>
      <c r="F3663" s="143"/>
      <c r="G3663" s="143"/>
    </row>
    <row r="3664" customFormat="false" ht="12.75" hidden="false" customHeight="false" outlineLevel="0" collapsed="false">
      <c r="E3664" s="143"/>
      <c r="F3664" s="143"/>
      <c r="G3664" s="143"/>
    </row>
    <row r="3665" customFormat="false" ht="12.75" hidden="false" customHeight="false" outlineLevel="0" collapsed="false">
      <c r="E3665" s="143"/>
      <c r="F3665" s="143"/>
      <c r="G3665" s="143"/>
    </row>
    <row r="3666" customFormat="false" ht="12.75" hidden="false" customHeight="false" outlineLevel="0" collapsed="false">
      <c r="E3666" s="143"/>
      <c r="F3666" s="143"/>
      <c r="G3666" s="143"/>
    </row>
    <row r="3667" customFormat="false" ht="12.75" hidden="false" customHeight="false" outlineLevel="0" collapsed="false">
      <c r="E3667" s="143"/>
      <c r="F3667" s="143"/>
      <c r="G3667" s="143"/>
    </row>
    <row r="3668" customFormat="false" ht="12.75" hidden="false" customHeight="false" outlineLevel="0" collapsed="false">
      <c r="E3668" s="143"/>
      <c r="F3668" s="143"/>
      <c r="G3668" s="143"/>
    </row>
    <row r="3669" customFormat="false" ht="12.75" hidden="false" customHeight="false" outlineLevel="0" collapsed="false">
      <c r="E3669" s="143"/>
      <c r="F3669" s="143"/>
      <c r="G3669" s="143"/>
    </row>
    <row r="3670" customFormat="false" ht="12.75" hidden="false" customHeight="false" outlineLevel="0" collapsed="false">
      <c r="E3670" s="143"/>
      <c r="F3670" s="143"/>
      <c r="G3670" s="143"/>
    </row>
    <row r="3671" customFormat="false" ht="12.75" hidden="false" customHeight="false" outlineLevel="0" collapsed="false">
      <c r="E3671" s="143"/>
      <c r="F3671" s="143"/>
      <c r="G3671" s="143"/>
    </row>
    <row r="3672" customFormat="false" ht="12.75" hidden="false" customHeight="false" outlineLevel="0" collapsed="false">
      <c r="E3672" s="143"/>
      <c r="F3672" s="143"/>
      <c r="G3672" s="143"/>
    </row>
    <row r="3673" customFormat="false" ht="12.75" hidden="false" customHeight="false" outlineLevel="0" collapsed="false">
      <c r="E3673" s="143"/>
      <c r="F3673" s="143"/>
      <c r="G3673" s="143"/>
    </row>
    <row r="3674" customFormat="false" ht="12.75" hidden="false" customHeight="false" outlineLevel="0" collapsed="false">
      <c r="E3674" s="143"/>
      <c r="F3674" s="143"/>
      <c r="G3674" s="143"/>
    </row>
    <row r="3675" customFormat="false" ht="12.75" hidden="false" customHeight="false" outlineLevel="0" collapsed="false">
      <c r="E3675" s="143"/>
      <c r="F3675" s="143"/>
      <c r="G3675" s="143"/>
    </row>
    <row r="3676" customFormat="false" ht="12.75" hidden="false" customHeight="false" outlineLevel="0" collapsed="false">
      <c r="E3676" s="143"/>
      <c r="F3676" s="143"/>
      <c r="G3676" s="143"/>
    </row>
    <row r="3677" customFormat="false" ht="12.75" hidden="false" customHeight="false" outlineLevel="0" collapsed="false">
      <c r="E3677" s="143"/>
      <c r="F3677" s="143"/>
      <c r="G3677" s="143"/>
    </row>
    <row r="3678" customFormat="false" ht="12.75" hidden="false" customHeight="false" outlineLevel="0" collapsed="false">
      <c r="E3678" s="143"/>
      <c r="F3678" s="143"/>
      <c r="G3678" s="143"/>
    </row>
    <row r="3679" customFormat="false" ht="12.75" hidden="false" customHeight="false" outlineLevel="0" collapsed="false">
      <c r="E3679" s="143"/>
      <c r="F3679" s="143"/>
      <c r="G3679" s="143"/>
    </row>
    <row r="3680" customFormat="false" ht="12.75" hidden="false" customHeight="false" outlineLevel="0" collapsed="false">
      <c r="E3680" s="143"/>
      <c r="F3680" s="143"/>
      <c r="G3680" s="143"/>
    </row>
    <row r="3681" customFormat="false" ht="12.75" hidden="false" customHeight="false" outlineLevel="0" collapsed="false">
      <c r="E3681" s="143"/>
      <c r="F3681" s="143"/>
      <c r="G3681" s="143"/>
    </row>
    <row r="3682" customFormat="false" ht="12.75" hidden="false" customHeight="false" outlineLevel="0" collapsed="false">
      <c r="E3682" s="143"/>
      <c r="F3682" s="143"/>
      <c r="G3682" s="143"/>
    </row>
    <row r="3683" customFormat="false" ht="12.75" hidden="false" customHeight="false" outlineLevel="0" collapsed="false">
      <c r="E3683" s="143"/>
      <c r="F3683" s="143"/>
      <c r="G3683" s="143"/>
    </row>
    <row r="3684" customFormat="false" ht="12.75" hidden="false" customHeight="false" outlineLevel="0" collapsed="false">
      <c r="E3684" s="143"/>
      <c r="F3684" s="143"/>
      <c r="G3684" s="143"/>
    </row>
    <row r="3685" customFormat="false" ht="12.75" hidden="false" customHeight="false" outlineLevel="0" collapsed="false">
      <c r="E3685" s="143"/>
      <c r="F3685" s="143"/>
      <c r="G3685" s="143"/>
    </row>
    <row r="3686" customFormat="false" ht="12.75" hidden="false" customHeight="false" outlineLevel="0" collapsed="false">
      <c r="E3686" s="143"/>
      <c r="F3686" s="143"/>
      <c r="G3686" s="143"/>
    </row>
    <row r="3687" customFormat="false" ht="12.75" hidden="false" customHeight="false" outlineLevel="0" collapsed="false">
      <c r="E3687" s="143"/>
      <c r="F3687" s="143"/>
      <c r="G3687" s="143"/>
    </row>
    <row r="3688" customFormat="false" ht="12.75" hidden="false" customHeight="false" outlineLevel="0" collapsed="false">
      <c r="E3688" s="143"/>
      <c r="F3688" s="143"/>
      <c r="G3688" s="143"/>
    </row>
    <row r="3689" customFormat="false" ht="12.75" hidden="false" customHeight="false" outlineLevel="0" collapsed="false">
      <c r="E3689" s="143"/>
      <c r="F3689" s="143"/>
      <c r="G3689" s="143"/>
    </row>
    <row r="3690" customFormat="false" ht="12.75" hidden="false" customHeight="false" outlineLevel="0" collapsed="false">
      <c r="E3690" s="143"/>
      <c r="F3690" s="143"/>
      <c r="G3690" s="143"/>
    </row>
    <row r="3691" customFormat="false" ht="12.75" hidden="false" customHeight="false" outlineLevel="0" collapsed="false">
      <c r="E3691" s="143"/>
      <c r="F3691" s="143"/>
      <c r="G3691" s="143"/>
    </row>
    <row r="3692" customFormat="false" ht="12.75" hidden="false" customHeight="false" outlineLevel="0" collapsed="false">
      <c r="E3692" s="143"/>
      <c r="F3692" s="143"/>
      <c r="G3692" s="143"/>
    </row>
    <row r="3693" customFormat="false" ht="12.75" hidden="false" customHeight="false" outlineLevel="0" collapsed="false">
      <c r="E3693" s="143"/>
      <c r="F3693" s="143"/>
      <c r="G3693" s="143"/>
    </row>
    <row r="3694" customFormat="false" ht="12.75" hidden="false" customHeight="false" outlineLevel="0" collapsed="false">
      <c r="E3694" s="143"/>
      <c r="F3694" s="143"/>
      <c r="G3694" s="143"/>
    </row>
    <row r="3695" customFormat="false" ht="12.75" hidden="false" customHeight="false" outlineLevel="0" collapsed="false">
      <c r="E3695" s="143"/>
      <c r="F3695" s="143"/>
      <c r="G3695" s="143"/>
    </row>
    <row r="3696" customFormat="false" ht="12.75" hidden="false" customHeight="false" outlineLevel="0" collapsed="false">
      <c r="E3696" s="143"/>
      <c r="F3696" s="143"/>
      <c r="G3696" s="143"/>
    </row>
    <row r="3697" customFormat="false" ht="12.75" hidden="false" customHeight="false" outlineLevel="0" collapsed="false">
      <c r="E3697" s="143"/>
      <c r="F3697" s="143"/>
      <c r="G3697" s="143"/>
    </row>
    <row r="3698" customFormat="false" ht="12.75" hidden="false" customHeight="false" outlineLevel="0" collapsed="false">
      <c r="E3698" s="143"/>
      <c r="F3698" s="143"/>
      <c r="G3698" s="143"/>
    </row>
    <row r="3699" customFormat="false" ht="12.75" hidden="false" customHeight="false" outlineLevel="0" collapsed="false">
      <c r="E3699" s="143"/>
      <c r="F3699" s="143"/>
      <c r="G3699" s="143"/>
    </row>
    <row r="3700" customFormat="false" ht="12.75" hidden="false" customHeight="false" outlineLevel="0" collapsed="false">
      <c r="E3700" s="143"/>
      <c r="F3700" s="143"/>
      <c r="G3700" s="143"/>
    </row>
    <row r="3701" customFormat="false" ht="12.75" hidden="false" customHeight="false" outlineLevel="0" collapsed="false">
      <c r="E3701" s="143"/>
      <c r="F3701" s="143"/>
      <c r="G3701" s="143"/>
    </row>
    <row r="3702" customFormat="false" ht="12.75" hidden="false" customHeight="false" outlineLevel="0" collapsed="false">
      <c r="E3702" s="143"/>
      <c r="F3702" s="143"/>
      <c r="G3702" s="143"/>
    </row>
    <row r="3703" customFormat="false" ht="12.75" hidden="false" customHeight="false" outlineLevel="0" collapsed="false">
      <c r="E3703" s="143"/>
      <c r="F3703" s="143"/>
      <c r="G3703" s="143"/>
    </row>
    <row r="3704" customFormat="false" ht="12.75" hidden="false" customHeight="false" outlineLevel="0" collapsed="false">
      <c r="E3704" s="143"/>
      <c r="F3704" s="143"/>
      <c r="G3704" s="143"/>
    </row>
    <row r="3705" customFormat="false" ht="12.75" hidden="false" customHeight="false" outlineLevel="0" collapsed="false">
      <c r="E3705" s="143"/>
      <c r="F3705" s="143"/>
      <c r="G3705" s="143"/>
    </row>
    <row r="3706" customFormat="false" ht="12.75" hidden="false" customHeight="false" outlineLevel="0" collapsed="false">
      <c r="E3706" s="143"/>
      <c r="F3706" s="143"/>
      <c r="G3706" s="143"/>
    </row>
    <row r="3707" customFormat="false" ht="12.75" hidden="false" customHeight="false" outlineLevel="0" collapsed="false">
      <c r="E3707" s="143"/>
      <c r="F3707" s="143"/>
      <c r="G3707" s="143"/>
    </row>
    <row r="3708" customFormat="false" ht="12.75" hidden="false" customHeight="false" outlineLevel="0" collapsed="false">
      <c r="E3708" s="143"/>
      <c r="F3708" s="143"/>
      <c r="G3708" s="143"/>
    </row>
    <row r="3709" customFormat="false" ht="12.75" hidden="false" customHeight="false" outlineLevel="0" collapsed="false">
      <c r="E3709" s="143"/>
      <c r="F3709" s="143"/>
      <c r="G3709" s="143"/>
    </row>
    <row r="3710" customFormat="false" ht="12.75" hidden="false" customHeight="false" outlineLevel="0" collapsed="false">
      <c r="E3710" s="143"/>
      <c r="F3710" s="143"/>
      <c r="G3710" s="143"/>
    </row>
    <row r="3711" customFormat="false" ht="12.75" hidden="false" customHeight="false" outlineLevel="0" collapsed="false">
      <c r="E3711" s="143"/>
      <c r="F3711" s="143"/>
      <c r="G3711" s="143"/>
    </row>
    <row r="3712" customFormat="false" ht="12.75" hidden="false" customHeight="false" outlineLevel="0" collapsed="false">
      <c r="E3712" s="143"/>
      <c r="F3712" s="143"/>
      <c r="G3712" s="143"/>
    </row>
    <row r="3713" customFormat="false" ht="12.75" hidden="false" customHeight="false" outlineLevel="0" collapsed="false">
      <c r="E3713" s="143"/>
      <c r="F3713" s="143"/>
      <c r="G3713" s="143"/>
    </row>
    <row r="3714" customFormat="false" ht="12.75" hidden="false" customHeight="false" outlineLevel="0" collapsed="false">
      <c r="E3714" s="143"/>
      <c r="F3714" s="143"/>
      <c r="G3714" s="143"/>
    </row>
    <row r="3715" customFormat="false" ht="12.75" hidden="false" customHeight="false" outlineLevel="0" collapsed="false">
      <c r="E3715" s="143"/>
      <c r="F3715" s="143"/>
      <c r="G3715" s="143"/>
    </row>
    <row r="3716" customFormat="false" ht="12.75" hidden="false" customHeight="false" outlineLevel="0" collapsed="false">
      <c r="E3716" s="143"/>
      <c r="F3716" s="143"/>
      <c r="G3716" s="143"/>
    </row>
    <row r="3717" customFormat="false" ht="12.75" hidden="false" customHeight="false" outlineLevel="0" collapsed="false">
      <c r="E3717" s="143"/>
      <c r="F3717" s="143"/>
      <c r="G3717" s="143"/>
    </row>
    <row r="3718" customFormat="false" ht="12.75" hidden="false" customHeight="false" outlineLevel="0" collapsed="false">
      <c r="E3718" s="143"/>
      <c r="F3718" s="143"/>
      <c r="G3718" s="143"/>
    </row>
    <row r="3719" customFormat="false" ht="12.75" hidden="false" customHeight="false" outlineLevel="0" collapsed="false">
      <c r="E3719" s="143"/>
      <c r="F3719" s="143"/>
      <c r="G3719" s="143"/>
    </row>
    <row r="3720" customFormat="false" ht="12.75" hidden="false" customHeight="false" outlineLevel="0" collapsed="false">
      <c r="E3720" s="143"/>
      <c r="F3720" s="143"/>
      <c r="G3720" s="143"/>
    </row>
    <row r="3721" customFormat="false" ht="12.75" hidden="false" customHeight="false" outlineLevel="0" collapsed="false">
      <c r="E3721" s="143"/>
      <c r="F3721" s="143"/>
      <c r="G3721" s="143"/>
    </row>
    <row r="3722" customFormat="false" ht="12.75" hidden="false" customHeight="false" outlineLevel="0" collapsed="false">
      <c r="E3722" s="143"/>
      <c r="F3722" s="143"/>
      <c r="G3722" s="143"/>
    </row>
    <row r="3723" customFormat="false" ht="12.75" hidden="false" customHeight="false" outlineLevel="0" collapsed="false">
      <c r="E3723" s="143"/>
      <c r="F3723" s="143"/>
      <c r="G3723" s="143"/>
    </row>
    <row r="3724" customFormat="false" ht="12.75" hidden="false" customHeight="false" outlineLevel="0" collapsed="false">
      <c r="E3724" s="143"/>
      <c r="F3724" s="143"/>
      <c r="G3724" s="143"/>
    </row>
    <row r="3725" customFormat="false" ht="12.75" hidden="false" customHeight="false" outlineLevel="0" collapsed="false">
      <c r="E3725" s="143"/>
      <c r="F3725" s="143"/>
      <c r="G3725" s="143"/>
    </row>
    <row r="3726" customFormat="false" ht="12.75" hidden="false" customHeight="false" outlineLevel="0" collapsed="false">
      <c r="E3726" s="143"/>
      <c r="F3726" s="143"/>
      <c r="G3726" s="143"/>
    </row>
    <row r="3727" customFormat="false" ht="12.75" hidden="false" customHeight="false" outlineLevel="0" collapsed="false">
      <c r="E3727" s="143"/>
      <c r="F3727" s="143"/>
      <c r="G3727" s="143"/>
    </row>
    <row r="3728" customFormat="false" ht="12.75" hidden="false" customHeight="false" outlineLevel="0" collapsed="false">
      <c r="E3728" s="143"/>
      <c r="F3728" s="143"/>
      <c r="G3728" s="143"/>
    </row>
    <row r="3729" customFormat="false" ht="12.75" hidden="false" customHeight="false" outlineLevel="0" collapsed="false">
      <c r="E3729" s="143"/>
      <c r="F3729" s="143"/>
      <c r="G3729" s="143"/>
    </row>
    <row r="3730" customFormat="false" ht="12.75" hidden="false" customHeight="false" outlineLevel="0" collapsed="false">
      <c r="E3730" s="143"/>
      <c r="F3730" s="143"/>
      <c r="G3730" s="143"/>
    </row>
    <row r="3731" customFormat="false" ht="12.75" hidden="false" customHeight="false" outlineLevel="0" collapsed="false">
      <c r="E3731" s="143"/>
      <c r="F3731" s="143"/>
      <c r="G3731" s="143"/>
    </row>
    <row r="3732" customFormat="false" ht="12.75" hidden="false" customHeight="false" outlineLevel="0" collapsed="false">
      <c r="E3732" s="143"/>
      <c r="F3732" s="143"/>
      <c r="G3732" s="143"/>
    </row>
    <row r="3733" customFormat="false" ht="12.75" hidden="false" customHeight="false" outlineLevel="0" collapsed="false">
      <c r="E3733" s="143"/>
      <c r="F3733" s="143"/>
      <c r="G3733" s="143"/>
    </row>
    <row r="3734" customFormat="false" ht="12.75" hidden="false" customHeight="false" outlineLevel="0" collapsed="false">
      <c r="E3734" s="143"/>
      <c r="F3734" s="143"/>
      <c r="G3734" s="143"/>
    </row>
    <row r="3735" customFormat="false" ht="12.75" hidden="false" customHeight="false" outlineLevel="0" collapsed="false">
      <c r="E3735" s="143"/>
      <c r="F3735" s="143"/>
      <c r="G3735" s="143"/>
    </row>
    <row r="3736" customFormat="false" ht="12.75" hidden="false" customHeight="false" outlineLevel="0" collapsed="false">
      <c r="E3736" s="143"/>
      <c r="F3736" s="143"/>
      <c r="G3736" s="143"/>
    </row>
    <row r="3737" customFormat="false" ht="12.75" hidden="false" customHeight="false" outlineLevel="0" collapsed="false">
      <c r="E3737" s="143"/>
      <c r="F3737" s="143"/>
      <c r="G3737" s="143"/>
    </row>
    <row r="3738" customFormat="false" ht="12.75" hidden="false" customHeight="false" outlineLevel="0" collapsed="false">
      <c r="E3738" s="143"/>
      <c r="F3738" s="143"/>
      <c r="G3738" s="143"/>
    </row>
    <row r="3739" customFormat="false" ht="12.75" hidden="false" customHeight="false" outlineLevel="0" collapsed="false">
      <c r="E3739" s="143"/>
      <c r="F3739" s="143"/>
      <c r="G3739" s="143"/>
    </row>
    <row r="3740" customFormat="false" ht="12.75" hidden="false" customHeight="false" outlineLevel="0" collapsed="false">
      <c r="E3740" s="143"/>
      <c r="F3740" s="143"/>
      <c r="G3740" s="143"/>
    </row>
    <row r="3741" customFormat="false" ht="12.75" hidden="false" customHeight="false" outlineLevel="0" collapsed="false">
      <c r="E3741" s="143"/>
      <c r="F3741" s="143"/>
      <c r="G3741" s="143"/>
    </row>
    <row r="3742" customFormat="false" ht="12.75" hidden="false" customHeight="false" outlineLevel="0" collapsed="false">
      <c r="E3742" s="143"/>
      <c r="F3742" s="143"/>
      <c r="G3742" s="143"/>
    </row>
    <row r="3743" customFormat="false" ht="12.75" hidden="false" customHeight="false" outlineLevel="0" collapsed="false">
      <c r="E3743" s="143"/>
      <c r="F3743" s="143"/>
      <c r="G3743" s="143"/>
    </row>
    <row r="3744" customFormat="false" ht="12.75" hidden="false" customHeight="false" outlineLevel="0" collapsed="false">
      <c r="E3744" s="143"/>
      <c r="F3744" s="143"/>
      <c r="G3744" s="143"/>
    </row>
    <row r="3745" customFormat="false" ht="12.75" hidden="false" customHeight="false" outlineLevel="0" collapsed="false">
      <c r="E3745" s="143"/>
      <c r="F3745" s="143"/>
      <c r="G3745" s="143"/>
    </row>
    <row r="3746" customFormat="false" ht="12.75" hidden="false" customHeight="false" outlineLevel="0" collapsed="false">
      <c r="E3746" s="143"/>
      <c r="F3746" s="143"/>
      <c r="G3746" s="143"/>
    </row>
    <row r="3747" customFormat="false" ht="12.75" hidden="false" customHeight="false" outlineLevel="0" collapsed="false">
      <c r="E3747" s="143"/>
      <c r="F3747" s="143"/>
      <c r="G3747" s="143"/>
    </row>
    <row r="3748" customFormat="false" ht="12.75" hidden="false" customHeight="false" outlineLevel="0" collapsed="false">
      <c r="E3748" s="143"/>
      <c r="F3748" s="143"/>
      <c r="G3748" s="143"/>
    </row>
    <row r="3749" customFormat="false" ht="12.75" hidden="false" customHeight="false" outlineLevel="0" collapsed="false">
      <c r="E3749" s="143"/>
      <c r="F3749" s="143"/>
      <c r="G3749" s="143"/>
    </row>
    <row r="3750" customFormat="false" ht="12.75" hidden="false" customHeight="false" outlineLevel="0" collapsed="false">
      <c r="E3750" s="143"/>
      <c r="F3750" s="143"/>
      <c r="G3750" s="143"/>
    </row>
    <row r="3751" customFormat="false" ht="12.75" hidden="false" customHeight="false" outlineLevel="0" collapsed="false">
      <c r="E3751" s="143"/>
      <c r="F3751" s="143"/>
      <c r="G3751" s="143"/>
    </row>
    <row r="3752" customFormat="false" ht="12.75" hidden="false" customHeight="false" outlineLevel="0" collapsed="false">
      <c r="E3752" s="143"/>
      <c r="F3752" s="143"/>
      <c r="G3752" s="143"/>
    </row>
    <row r="3753" customFormat="false" ht="12.75" hidden="false" customHeight="false" outlineLevel="0" collapsed="false">
      <c r="E3753" s="143"/>
      <c r="F3753" s="143"/>
      <c r="G3753" s="143"/>
    </row>
    <row r="3754" customFormat="false" ht="12.75" hidden="false" customHeight="false" outlineLevel="0" collapsed="false">
      <c r="E3754" s="143"/>
      <c r="F3754" s="143"/>
      <c r="G3754" s="143"/>
    </row>
    <row r="3755" customFormat="false" ht="12.75" hidden="false" customHeight="false" outlineLevel="0" collapsed="false">
      <c r="E3755" s="143"/>
      <c r="F3755" s="143"/>
      <c r="G3755" s="143"/>
    </row>
    <row r="3756" customFormat="false" ht="12.75" hidden="false" customHeight="false" outlineLevel="0" collapsed="false">
      <c r="E3756" s="143"/>
      <c r="F3756" s="143"/>
      <c r="G3756" s="143"/>
    </row>
    <row r="3757" customFormat="false" ht="12.75" hidden="false" customHeight="false" outlineLevel="0" collapsed="false">
      <c r="E3757" s="143"/>
      <c r="F3757" s="143"/>
      <c r="G3757" s="143"/>
    </row>
    <row r="3758" customFormat="false" ht="12.75" hidden="false" customHeight="false" outlineLevel="0" collapsed="false">
      <c r="E3758" s="143"/>
      <c r="F3758" s="143"/>
      <c r="G3758" s="143"/>
    </row>
    <row r="3759" customFormat="false" ht="12.75" hidden="false" customHeight="false" outlineLevel="0" collapsed="false">
      <c r="E3759" s="143"/>
      <c r="F3759" s="143"/>
      <c r="G3759" s="143"/>
    </row>
    <row r="3760" customFormat="false" ht="12.75" hidden="false" customHeight="false" outlineLevel="0" collapsed="false">
      <c r="E3760" s="143"/>
      <c r="F3760" s="143"/>
      <c r="G3760" s="143"/>
    </row>
    <row r="3761" customFormat="false" ht="12.75" hidden="false" customHeight="false" outlineLevel="0" collapsed="false">
      <c r="E3761" s="143"/>
      <c r="F3761" s="143"/>
      <c r="G3761" s="143"/>
    </row>
    <row r="3762" customFormat="false" ht="12.75" hidden="false" customHeight="false" outlineLevel="0" collapsed="false">
      <c r="E3762" s="143"/>
      <c r="F3762" s="143"/>
      <c r="G3762" s="143"/>
    </row>
    <row r="3763" customFormat="false" ht="12.75" hidden="false" customHeight="false" outlineLevel="0" collapsed="false">
      <c r="E3763" s="143"/>
      <c r="F3763" s="143"/>
      <c r="G3763" s="143"/>
    </row>
    <row r="3764" customFormat="false" ht="12.75" hidden="false" customHeight="false" outlineLevel="0" collapsed="false">
      <c r="E3764" s="143"/>
      <c r="F3764" s="143"/>
      <c r="G3764" s="143"/>
    </row>
    <row r="3765" customFormat="false" ht="12.75" hidden="false" customHeight="false" outlineLevel="0" collapsed="false">
      <c r="E3765" s="143"/>
      <c r="F3765" s="143"/>
      <c r="G3765" s="143"/>
    </row>
    <row r="3766" customFormat="false" ht="12.75" hidden="false" customHeight="false" outlineLevel="0" collapsed="false">
      <c r="E3766" s="143"/>
      <c r="F3766" s="143"/>
      <c r="G3766" s="143"/>
    </row>
    <row r="3767" customFormat="false" ht="12.75" hidden="false" customHeight="false" outlineLevel="0" collapsed="false">
      <c r="E3767" s="143"/>
      <c r="F3767" s="143"/>
      <c r="G3767" s="143"/>
    </row>
    <row r="3768" customFormat="false" ht="12.75" hidden="false" customHeight="false" outlineLevel="0" collapsed="false">
      <c r="E3768" s="143"/>
      <c r="F3768" s="143"/>
      <c r="G3768" s="143"/>
    </row>
    <row r="3769" customFormat="false" ht="12.75" hidden="false" customHeight="false" outlineLevel="0" collapsed="false">
      <c r="E3769" s="143"/>
      <c r="F3769" s="143"/>
      <c r="G3769" s="143"/>
    </row>
    <row r="3770" customFormat="false" ht="12.75" hidden="false" customHeight="false" outlineLevel="0" collapsed="false">
      <c r="E3770" s="143"/>
      <c r="F3770" s="143"/>
      <c r="G3770" s="143"/>
    </row>
    <row r="3771" customFormat="false" ht="12.75" hidden="false" customHeight="false" outlineLevel="0" collapsed="false">
      <c r="E3771" s="143"/>
      <c r="F3771" s="143"/>
      <c r="G3771" s="143"/>
    </row>
    <row r="3772" customFormat="false" ht="12.75" hidden="false" customHeight="false" outlineLevel="0" collapsed="false">
      <c r="E3772" s="143"/>
      <c r="F3772" s="143"/>
      <c r="G3772" s="143"/>
    </row>
    <row r="3773" customFormat="false" ht="12.75" hidden="false" customHeight="false" outlineLevel="0" collapsed="false">
      <c r="E3773" s="143"/>
      <c r="F3773" s="143"/>
      <c r="G3773" s="143"/>
    </row>
    <row r="3774" customFormat="false" ht="12.75" hidden="false" customHeight="false" outlineLevel="0" collapsed="false">
      <c r="E3774" s="143"/>
      <c r="F3774" s="143"/>
      <c r="G3774" s="143"/>
    </row>
    <row r="3775" customFormat="false" ht="12.75" hidden="false" customHeight="false" outlineLevel="0" collapsed="false">
      <c r="E3775" s="143"/>
      <c r="F3775" s="143"/>
      <c r="G3775" s="143"/>
    </row>
    <row r="3776" customFormat="false" ht="12.75" hidden="false" customHeight="false" outlineLevel="0" collapsed="false">
      <c r="E3776" s="143"/>
      <c r="F3776" s="143"/>
      <c r="G3776" s="143"/>
    </row>
    <row r="3777" customFormat="false" ht="12.75" hidden="false" customHeight="false" outlineLevel="0" collapsed="false">
      <c r="E3777" s="143"/>
      <c r="F3777" s="143"/>
      <c r="G3777" s="143"/>
    </row>
    <row r="3778" customFormat="false" ht="12.75" hidden="false" customHeight="false" outlineLevel="0" collapsed="false">
      <c r="E3778" s="143"/>
      <c r="F3778" s="143"/>
      <c r="G3778" s="143"/>
    </row>
    <row r="3779" customFormat="false" ht="12.75" hidden="false" customHeight="false" outlineLevel="0" collapsed="false">
      <c r="E3779" s="143"/>
      <c r="F3779" s="143"/>
      <c r="G3779" s="143"/>
    </row>
    <row r="3780" customFormat="false" ht="12.75" hidden="false" customHeight="false" outlineLevel="0" collapsed="false">
      <c r="E3780" s="143"/>
      <c r="F3780" s="143"/>
      <c r="G3780" s="143"/>
    </row>
    <row r="3781" customFormat="false" ht="12.75" hidden="false" customHeight="false" outlineLevel="0" collapsed="false">
      <c r="E3781" s="143"/>
      <c r="F3781" s="143"/>
      <c r="G3781" s="143"/>
    </row>
    <row r="3782" customFormat="false" ht="12.75" hidden="false" customHeight="false" outlineLevel="0" collapsed="false">
      <c r="E3782" s="143"/>
      <c r="F3782" s="143"/>
      <c r="G3782" s="143"/>
    </row>
    <row r="3783" customFormat="false" ht="12.75" hidden="false" customHeight="false" outlineLevel="0" collapsed="false">
      <c r="E3783" s="143"/>
      <c r="F3783" s="143"/>
      <c r="G3783" s="143"/>
    </row>
    <row r="3784" customFormat="false" ht="12.75" hidden="false" customHeight="false" outlineLevel="0" collapsed="false">
      <c r="E3784" s="143"/>
      <c r="F3784" s="143"/>
      <c r="G3784" s="143"/>
    </row>
    <row r="3785" customFormat="false" ht="12.75" hidden="false" customHeight="false" outlineLevel="0" collapsed="false">
      <c r="E3785" s="143"/>
      <c r="F3785" s="143"/>
      <c r="G3785" s="143"/>
    </row>
    <row r="3786" customFormat="false" ht="12.75" hidden="false" customHeight="false" outlineLevel="0" collapsed="false">
      <c r="E3786" s="143"/>
      <c r="F3786" s="143"/>
      <c r="G3786" s="143"/>
    </row>
    <row r="3787" customFormat="false" ht="12.75" hidden="false" customHeight="false" outlineLevel="0" collapsed="false">
      <c r="E3787" s="143"/>
      <c r="F3787" s="143"/>
      <c r="G3787" s="143"/>
    </row>
    <row r="3788" customFormat="false" ht="12.75" hidden="false" customHeight="false" outlineLevel="0" collapsed="false">
      <c r="E3788" s="143"/>
      <c r="F3788" s="143"/>
      <c r="G3788" s="143"/>
    </row>
    <row r="3789" customFormat="false" ht="12.75" hidden="false" customHeight="false" outlineLevel="0" collapsed="false">
      <c r="E3789" s="143"/>
      <c r="F3789" s="143"/>
      <c r="G3789" s="143"/>
    </row>
    <row r="3790" customFormat="false" ht="12.75" hidden="false" customHeight="false" outlineLevel="0" collapsed="false">
      <c r="E3790" s="143"/>
      <c r="F3790" s="143"/>
      <c r="G3790" s="143"/>
    </row>
    <row r="3791" customFormat="false" ht="12.75" hidden="false" customHeight="false" outlineLevel="0" collapsed="false">
      <c r="E3791" s="143"/>
      <c r="F3791" s="143"/>
      <c r="G3791" s="143"/>
    </row>
    <row r="3792" customFormat="false" ht="12.75" hidden="false" customHeight="false" outlineLevel="0" collapsed="false">
      <c r="E3792" s="143"/>
      <c r="F3792" s="143"/>
      <c r="G3792" s="143"/>
    </row>
    <row r="3793" customFormat="false" ht="12.75" hidden="false" customHeight="false" outlineLevel="0" collapsed="false">
      <c r="E3793" s="143"/>
      <c r="F3793" s="143"/>
      <c r="G3793" s="143"/>
    </row>
    <row r="3794" customFormat="false" ht="12.75" hidden="false" customHeight="false" outlineLevel="0" collapsed="false">
      <c r="E3794" s="143"/>
      <c r="F3794" s="143"/>
      <c r="G3794" s="143"/>
    </row>
    <row r="3795" customFormat="false" ht="12.75" hidden="false" customHeight="false" outlineLevel="0" collapsed="false">
      <c r="E3795" s="143"/>
      <c r="F3795" s="143"/>
      <c r="G3795" s="143"/>
    </row>
    <row r="3796" customFormat="false" ht="12.75" hidden="false" customHeight="false" outlineLevel="0" collapsed="false">
      <c r="E3796" s="143"/>
      <c r="F3796" s="143"/>
      <c r="G3796" s="143"/>
    </row>
    <row r="3797" customFormat="false" ht="12.75" hidden="false" customHeight="false" outlineLevel="0" collapsed="false">
      <c r="E3797" s="143"/>
      <c r="F3797" s="143"/>
      <c r="G3797" s="143"/>
    </row>
    <row r="3798" customFormat="false" ht="12.75" hidden="false" customHeight="false" outlineLevel="0" collapsed="false">
      <c r="E3798" s="143"/>
      <c r="F3798" s="143"/>
      <c r="G3798" s="143"/>
    </row>
    <row r="3799" customFormat="false" ht="12.75" hidden="false" customHeight="false" outlineLevel="0" collapsed="false">
      <c r="E3799" s="143"/>
      <c r="F3799" s="143"/>
      <c r="G3799" s="143"/>
    </row>
    <row r="3800" customFormat="false" ht="12.75" hidden="false" customHeight="false" outlineLevel="0" collapsed="false">
      <c r="E3800" s="143"/>
      <c r="F3800" s="143"/>
      <c r="G3800" s="143"/>
    </row>
    <row r="3801" customFormat="false" ht="12.75" hidden="false" customHeight="false" outlineLevel="0" collapsed="false">
      <c r="E3801" s="143"/>
      <c r="F3801" s="143"/>
      <c r="G3801" s="143"/>
    </row>
    <row r="3802" customFormat="false" ht="12.75" hidden="false" customHeight="false" outlineLevel="0" collapsed="false">
      <c r="E3802" s="143"/>
      <c r="F3802" s="143"/>
      <c r="G3802" s="143"/>
    </row>
    <row r="3803" customFormat="false" ht="12.75" hidden="false" customHeight="false" outlineLevel="0" collapsed="false">
      <c r="E3803" s="143"/>
      <c r="F3803" s="143"/>
      <c r="G3803" s="143"/>
    </row>
    <row r="3804" customFormat="false" ht="12.75" hidden="false" customHeight="false" outlineLevel="0" collapsed="false">
      <c r="E3804" s="143"/>
      <c r="F3804" s="143"/>
      <c r="G3804" s="143"/>
    </row>
    <row r="3805" customFormat="false" ht="12.75" hidden="false" customHeight="false" outlineLevel="0" collapsed="false">
      <c r="E3805" s="143"/>
      <c r="F3805" s="143"/>
      <c r="G3805" s="143"/>
    </row>
    <row r="3806" customFormat="false" ht="12.75" hidden="false" customHeight="false" outlineLevel="0" collapsed="false">
      <c r="E3806" s="143"/>
      <c r="F3806" s="143"/>
      <c r="G3806" s="143"/>
    </row>
    <row r="3807" customFormat="false" ht="12.75" hidden="false" customHeight="false" outlineLevel="0" collapsed="false">
      <c r="E3807" s="143"/>
      <c r="F3807" s="143"/>
      <c r="G3807" s="143"/>
    </row>
    <row r="3808" customFormat="false" ht="12.75" hidden="false" customHeight="false" outlineLevel="0" collapsed="false">
      <c r="E3808" s="143"/>
      <c r="F3808" s="143"/>
      <c r="G3808" s="143"/>
    </row>
    <row r="3809" customFormat="false" ht="12.75" hidden="false" customHeight="false" outlineLevel="0" collapsed="false">
      <c r="E3809" s="143"/>
      <c r="F3809" s="143"/>
      <c r="G3809" s="143"/>
    </row>
    <row r="3810" customFormat="false" ht="12.75" hidden="false" customHeight="false" outlineLevel="0" collapsed="false">
      <c r="E3810" s="143"/>
      <c r="F3810" s="143"/>
      <c r="G3810" s="143"/>
    </row>
    <row r="3811" customFormat="false" ht="12.75" hidden="false" customHeight="false" outlineLevel="0" collapsed="false">
      <c r="E3811" s="143"/>
      <c r="F3811" s="143"/>
      <c r="G3811" s="143"/>
    </row>
    <row r="3812" customFormat="false" ht="12.75" hidden="false" customHeight="false" outlineLevel="0" collapsed="false">
      <c r="E3812" s="143"/>
      <c r="F3812" s="143"/>
      <c r="G3812" s="143"/>
    </row>
    <row r="3813" customFormat="false" ht="12.75" hidden="false" customHeight="false" outlineLevel="0" collapsed="false">
      <c r="E3813" s="143"/>
      <c r="F3813" s="143"/>
      <c r="G3813" s="143"/>
    </row>
    <row r="3814" customFormat="false" ht="12.75" hidden="false" customHeight="false" outlineLevel="0" collapsed="false">
      <c r="E3814" s="143"/>
      <c r="F3814" s="143"/>
      <c r="G3814" s="143"/>
    </row>
    <row r="3815" customFormat="false" ht="12.75" hidden="false" customHeight="false" outlineLevel="0" collapsed="false">
      <c r="E3815" s="143"/>
      <c r="F3815" s="143"/>
      <c r="G3815" s="143"/>
    </row>
    <row r="3816" customFormat="false" ht="12.75" hidden="false" customHeight="false" outlineLevel="0" collapsed="false">
      <c r="E3816" s="143"/>
      <c r="F3816" s="143"/>
      <c r="G3816" s="143"/>
    </row>
    <row r="3817" customFormat="false" ht="12.75" hidden="false" customHeight="false" outlineLevel="0" collapsed="false">
      <c r="E3817" s="143"/>
      <c r="F3817" s="143"/>
      <c r="G3817" s="143"/>
    </row>
    <row r="3818" customFormat="false" ht="12.75" hidden="false" customHeight="false" outlineLevel="0" collapsed="false">
      <c r="E3818" s="143"/>
      <c r="F3818" s="143"/>
      <c r="G3818" s="143"/>
    </row>
    <row r="3819" customFormat="false" ht="12.75" hidden="false" customHeight="false" outlineLevel="0" collapsed="false">
      <c r="E3819" s="143"/>
      <c r="F3819" s="143"/>
      <c r="G3819" s="143"/>
    </row>
    <row r="3820" customFormat="false" ht="12.75" hidden="false" customHeight="false" outlineLevel="0" collapsed="false">
      <c r="E3820" s="143"/>
      <c r="F3820" s="143"/>
      <c r="G3820" s="143"/>
    </row>
    <row r="3821" customFormat="false" ht="12.75" hidden="false" customHeight="false" outlineLevel="0" collapsed="false">
      <c r="E3821" s="143"/>
      <c r="F3821" s="143"/>
      <c r="G3821" s="143"/>
    </row>
    <row r="3822" customFormat="false" ht="12.75" hidden="false" customHeight="false" outlineLevel="0" collapsed="false">
      <c r="E3822" s="143"/>
      <c r="F3822" s="143"/>
      <c r="G3822" s="143"/>
    </row>
    <row r="3823" customFormat="false" ht="12.75" hidden="false" customHeight="false" outlineLevel="0" collapsed="false">
      <c r="E3823" s="143"/>
      <c r="F3823" s="143"/>
      <c r="G3823" s="143"/>
    </row>
    <row r="3824" customFormat="false" ht="12.75" hidden="false" customHeight="false" outlineLevel="0" collapsed="false">
      <c r="E3824" s="143"/>
      <c r="F3824" s="143"/>
      <c r="G3824" s="143"/>
    </row>
    <row r="3825" customFormat="false" ht="12.75" hidden="false" customHeight="false" outlineLevel="0" collapsed="false">
      <c r="E3825" s="143"/>
      <c r="F3825" s="143"/>
      <c r="G3825" s="143"/>
    </row>
    <row r="3826" customFormat="false" ht="12.75" hidden="false" customHeight="false" outlineLevel="0" collapsed="false">
      <c r="E3826" s="143"/>
      <c r="F3826" s="143"/>
      <c r="G3826" s="143"/>
    </row>
    <row r="3827" customFormat="false" ht="12.75" hidden="false" customHeight="false" outlineLevel="0" collapsed="false">
      <c r="E3827" s="143"/>
      <c r="F3827" s="143"/>
      <c r="G3827" s="143"/>
    </row>
    <row r="3828" customFormat="false" ht="12.75" hidden="false" customHeight="false" outlineLevel="0" collapsed="false">
      <c r="E3828" s="143"/>
      <c r="F3828" s="143"/>
      <c r="G3828" s="143"/>
    </row>
    <row r="3829" customFormat="false" ht="12.75" hidden="false" customHeight="false" outlineLevel="0" collapsed="false">
      <c r="E3829" s="143"/>
      <c r="F3829" s="143"/>
      <c r="G3829" s="143"/>
    </row>
    <row r="3830" customFormat="false" ht="12.75" hidden="false" customHeight="false" outlineLevel="0" collapsed="false">
      <c r="E3830" s="143"/>
      <c r="F3830" s="143"/>
      <c r="G3830" s="143"/>
    </row>
    <row r="3831" customFormat="false" ht="12.75" hidden="false" customHeight="false" outlineLevel="0" collapsed="false">
      <c r="E3831" s="143"/>
      <c r="F3831" s="143"/>
      <c r="G3831" s="143"/>
    </row>
    <row r="3832" customFormat="false" ht="12.75" hidden="false" customHeight="false" outlineLevel="0" collapsed="false">
      <c r="E3832" s="143"/>
      <c r="F3832" s="143"/>
      <c r="G3832" s="143"/>
    </row>
    <row r="3833" customFormat="false" ht="12.75" hidden="false" customHeight="false" outlineLevel="0" collapsed="false">
      <c r="E3833" s="143"/>
      <c r="F3833" s="143"/>
      <c r="G3833" s="143"/>
    </row>
    <row r="3834" customFormat="false" ht="12.75" hidden="false" customHeight="false" outlineLevel="0" collapsed="false">
      <c r="E3834" s="143"/>
      <c r="F3834" s="143"/>
      <c r="G3834" s="143"/>
    </row>
    <row r="3835" customFormat="false" ht="12.75" hidden="false" customHeight="false" outlineLevel="0" collapsed="false">
      <c r="E3835" s="143"/>
      <c r="F3835" s="143"/>
      <c r="G3835" s="143"/>
    </row>
    <row r="3836" customFormat="false" ht="12.75" hidden="false" customHeight="false" outlineLevel="0" collapsed="false">
      <c r="E3836" s="143"/>
      <c r="F3836" s="143"/>
      <c r="G3836" s="143"/>
    </row>
    <row r="3837" customFormat="false" ht="12.75" hidden="false" customHeight="false" outlineLevel="0" collapsed="false">
      <c r="E3837" s="143"/>
      <c r="F3837" s="143"/>
      <c r="G3837" s="143"/>
    </row>
    <row r="3838" customFormat="false" ht="12.75" hidden="false" customHeight="false" outlineLevel="0" collapsed="false">
      <c r="E3838" s="143"/>
      <c r="F3838" s="143"/>
      <c r="G3838" s="143"/>
    </row>
    <row r="3839" customFormat="false" ht="12.75" hidden="false" customHeight="false" outlineLevel="0" collapsed="false">
      <c r="E3839" s="143"/>
      <c r="F3839" s="143"/>
      <c r="G3839" s="143"/>
    </row>
    <row r="3840" customFormat="false" ht="12.75" hidden="false" customHeight="false" outlineLevel="0" collapsed="false">
      <c r="E3840" s="143"/>
      <c r="F3840" s="143"/>
      <c r="G3840" s="143"/>
    </row>
    <row r="3841" customFormat="false" ht="12.75" hidden="false" customHeight="false" outlineLevel="0" collapsed="false">
      <c r="E3841" s="143"/>
      <c r="F3841" s="143"/>
      <c r="G3841" s="143"/>
    </row>
    <row r="3842" customFormat="false" ht="12.75" hidden="false" customHeight="false" outlineLevel="0" collapsed="false">
      <c r="E3842" s="143"/>
      <c r="F3842" s="143"/>
      <c r="G3842" s="143"/>
    </row>
    <row r="3843" customFormat="false" ht="12.75" hidden="false" customHeight="false" outlineLevel="0" collapsed="false">
      <c r="E3843" s="143"/>
      <c r="F3843" s="143"/>
      <c r="G3843" s="143"/>
    </row>
    <row r="3844" customFormat="false" ht="12.75" hidden="false" customHeight="false" outlineLevel="0" collapsed="false">
      <c r="E3844" s="143"/>
      <c r="F3844" s="143"/>
      <c r="G3844" s="143"/>
    </row>
    <row r="3845" customFormat="false" ht="12.75" hidden="false" customHeight="false" outlineLevel="0" collapsed="false">
      <c r="E3845" s="143"/>
      <c r="F3845" s="143"/>
      <c r="G3845" s="143"/>
    </row>
    <row r="3846" customFormat="false" ht="12.75" hidden="false" customHeight="false" outlineLevel="0" collapsed="false">
      <c r="E3846" s="143"/>
      <c r="F3846" s="143"/>
      <c r="G3846" s="143"/>
    </row>
    <row r="3847" customFormat="false" ht="12.75" hidden="false" customHeight="false" outlineLevel="0" collapsed="false">
      <c r="E3847" s="143"/>
      <c r="F3847" s="143"/>
      <c r="G3847" s="143"/>
    </row>
    <row r="3848" customFormat="false" ht="12.75" hidden="false" customHeight="false" outlineLevel="0" collapsed="false">
      <c r="E3848" s="143"/>
      <c r="F3848" s="143"/>
      <c r="G3848" s="143"/>
    </row>
    <row r="3849" customFormat="false" ht="12.75" hidden="false" customHeight="false" outlineLevel="0" collapsed="false">
      <c r="E3849" s="143"/>
      <c r="F3849" s="143"/>
      <c r="G3849" s="143"/>
    </row>
    <row r="3850" customFormat="false" ht="12.75" hidden="false" customHeight="false" outlineLevel="0" collapsed="false">
      <c r="E3850" s="143"/>
      <c r="F3850" s="143"/>
      <c r="G3850" s="143"/>
    </row>
    <row r="3851" customFormat="false" ht="12.75" hidden="false" customHeight="false" outlineLevel="0" collapsed="false">
      <c r="E3851" s="143"/>
      <c r="F3851" s="143"/>
      <c r="G3851" s="143"/>
    </row>
    <row r="3852" customFormat="false" ht="12.75" hidden="false" customHeight="false" outlineLevel="0" collapsed="false">
      <c r="E3852" s="143"/>
      <c r="F3852" s="143"/>
      <c r="G3852" s="143"/>
    </row>
    <row r="3853" customFormat="false" ht="12.75" hidden="false" customHeight="false" outlineLevel="0" collapsed="false">
      <c r="E3853" s="143"/>
      <c r="F3853" s="143"/>
      <c r="G3853" s="143"/>
    </row>
    <row r="3854" customFormat="false" ht="12.75" hidden="false" customHeight="false" outlineLevel="0" collapsed="false">
      <c r="E3854" s="143"/>
      <c r="F3854" s="143"/>
      <c r="G3854" s="143"/>
    </row>
    <row r="3855" customFormat="false" ht="12.75" hidden="false" customHeight="false" outlineLevel="0" collapsed="false">
      <c r="E3855" s="143"/>
      <c r="F3855" s="143"/>
      <c r="G3855" s="143"/>
    </row>
    <row r="3856" customFormat="false" ht="12.75" hidden="false" customHeight="false" outlineLevel="0" collapsed="false">
      <c r="E3856" s="143"/>
      <c r="F3856" s="143"/>
      <c r="G3856" s="143"/>
    </row>
    <row r="3857" customFormat="false" ht="12.75" hidden="false" customHeight="false" outlineLevel="0" collapsed="false">
      <c r="E3857" s="143"/>
      <c r="F3857" s="143"/>
      <c r="G3857" s="143"/>
    </row>
    <row r="3858" customFormat="false" ht="12.75" hidden="false" customHeight="false" outlineLevel="0" collapsed="false">
      <c r="E3858" s="143"/>
      <c r="F3858" s="143"/>
      <c r="G3858" s="143"/>
    </row>
    <row r="3859" customFormat="false" ht="12.75" hidden="false" customHeight="false" outlineLevel="0" collapsed="false">
      <c r="E3859" s="143"/>
      <c r="F3859" s="143"/>
      <c r="G3859" s="143"/>
    </row>
    <row r="3860" customFormat="false" ht="12.75" hidden="false" customHeight="false" outlineLevel="0" collapsed="false">
      <c r="E3860" s="143"/>
      <c r="F3860" s="143"/>
      <c r="G3860" s="143"/>
    </row>
    <row r="3861" customFormat="false" ht="12.75" hidden="false" customHeight="false" outlineLevel="0" collapsed="false">
      <c r="E3861" s="143"/>
      <c r="F3861" s="143"/>
      <c r="G3861" s="143"/>
    </row>
    <row r="3862" customFormat="false" ht="12.75" hidden="false" customHeight="false" outlineLevel="0" collapsed="false">
      <c r="E3862" s="143"/>
      <c r="F3862" s="143"/>
      <c r="G3862" s="143"/>
    </row>
    <row r="3863" customFormat="false" ht="12.75" hidden="false" customHeight="false" outlineLevel="0" collapsed="false">
      <c r="E3863" s="143"/>
      <c r="F3863" s="143"/>
      <c r="G3863" s="143"/>
    </row>
    <row r="3864" customFormat="false" ht="12.75" hidden="false" customHeight="false" outlineLevel="0" collapsed="false">
      <c r="E3864" s="143"/>
      <c r="F3864" s="143"/>
      <c r="G3864" s="143"/>
    </row>
    <row r="3865" customFormat="false" ht="12.75" hidden="false" customHeight="false" outlineLevel="0" collapsed="false">
      <c r="E3865" s="143"/>
      <c r="F3865" s="143"/>
      <c r="G3865" s="143"/>
    </row>
    <row r="3866" customFormat="false" ht="12.75" hidden="false" customHeight="false" outlineLevel="0" collapsed="false">
      <c r="E3866" s="143"/>
      <c r="F3866" s="143"/>
      <c r="G3866" s="143"/>
    </row>
    <row r="3867" customFormat="false" ht="12.75" hidden="false" customHeight="false" outlineLevel="0" collapsed="false">
      <c r="E3867" s="143"/>
      <c r="F3867" s="143"/>
      <c r="G3867" s="143"/>
    </row>
    <row r="3868" customFormat="false" ht="12.75" hidden="false" customHeight="false" outlineLevel="0" collapsed="false">
      <c r="E3868" s="143"/>
      <c r="F3868" s="143"/>
      <c r="G3868" s="143"/>
    </row>
    <row r="3869" customFormat="false" ht="12.75" hidden="false" customHeight="false" outlineLevel="0" collapsed="false">
      <c r="E3869" s="143"/>
      <c r="F3869" s="143"/>
      <c r="G3869" s="143"/>
    </row>
    <row r="3870" customFormat="false" ht="12.75" hidden="false" customHeight="false" outlineLevel="0" collapsed="false">
      <c r="E3870" s="143"/>
      <c r="F3870" s="143"/>
      <c r="G3870" s="143"/>
    </row>
    <row r="3871" customFormat="false" ht="12.75" hidden="false" customHeight="false" outlineLevel="0" collapsed="false">
      <c r="E3871" s="143"/>
      <c r="F3871" s="143"/>
      <c r="G3871" s="143"/>
    </row>
    <row r="3872" customFormat="false" ht="12.75" hidden="false" customHeight="false" outlineLevel="0" collapsed="false">
      <c r="E3872" s="143"/>
      <c r="F3872" s="143"/>
      <c r="G3872" s="143"/>
    </row>
    <row r="3873" customFormat="false" ht="12.75" hidden="false" customHeight="false" outlineLevel="0" collapsed="false">
      <c r="E3873" s="143"/>
      <c r="F3873" s="143"/>
      <c r="G3873" s="143"/>
    </row>
    <row r="3874" customFormat="false" ht="12.75" hidden="false" customHeight="false" outlineLevel="0" collapsed="false">
      <c r="E3874" s="143"/>
      <c r="F3874" s="143"/>
      <c r="G3874" s="143"/>
    </row>
    <row r="3875" customFormat="false" ht="12.75" hidden="false" customHeight="false" outlineLevel="0" collapsed="false">
      <c r="E3875" s="143"/>
      <c r="F3875" s="143"/>
      <c r="G3875" s="143"/>
    </row>
    <row r="3876" customFormat="false" ht="12.75" hidden="false" customHeight="false" outlineLevel="0" collapsed="false">
      <c r="E3876" s="143"/>
      <c r="F3876" s="143"/>
      <c r="G3876" s="143"/>
    </row>
    <row r="3877" customFormat="false" ht="12.75" hidden="false" customHeight="false" outlineLevel="0" collapsed="false">
      <c r="E3877" s="143"/>
      <c r="F3877" s="143"/>
      <c r="G3877" s="143"/>
    </row>
    <row r="3878" customFormat="false" ht="12.75" hidden="false" customHeight="false" outlineLevel="0" collapsed="false">
      <c r="E3878" s="143"/>
      <c r="F3878" s="143"/>
      <c r="G3878" s="143"/>
    </row>
    <row r="3879" customFormat="false" ht="12.75" hidden="false" customHeight="false" outlineLevel="0" collapsed="false">
      <c r="E3879" s="143"/>
      <c r="F3879" s="143"/>
      <c r="G3879" s="143"/>
    </row>
    <row r="3880" customFormat="false" ht="12.75" hidden="false" customHeight="false" outlineLevel="0" collapsed="false">
      <c r="E3880" s="143"/>
      <c r="F3880" s="143"/>
      <c r="G3880" s="143"/>
    </row>
    <row r="3881" customFormat="false" ht="12.75" hidden="false" customHeight="false" outlineLevel="0" collapsed="false">
      <c r="E3881" s="143"/>
      <c r="F3881" s="143"/>
      <c r="G3881" s="143"/>
    </row>
    <row r="3882" customFormat="false" ht="12.75" hidden="false" customHeight="false" outlineLevel="0" collapsed="false">
      <c r="E3882" s="143"/>
      <c r="F3882" s="143"/>
      <c r="G3882" s="143"/>
    </row>
    <row r="3883" customFormat="false" ht="12.75" hidden="false" customHeight="false" outlineLevel="0" collapsed="false">
      <c r="E3883" s="143"/>
      <c r="F3883" s="143"/>
      <c r="G3883" s="143"/>
    </row>
    <row r="3884" customFormat="false" ht="12.75" hidden="false" customHeight="false" outlineLevel="0" collapsed="false">
      <c r="E3884" s="143"/>
      <c r="F3884" s="143"/>
      <c r="G3884" s="143"/>
    </row>
    <row r="3885" customFormat="false" ht="12.75" hidden="false" customHeight="false" outlineLevel="0" collapsed="false">
      <c r="E3885" s="143"/>
      <c r="F3885" s="143"/>
      <c r="G3885" s="143"/>
    </row>
    <row r="3886" customFormat="false" ht="12.75" hidden="false" customHeight="false" outlineLevel="0" collapsed="false">
      <c r="E3886" s="143"/>
      <c r="F3886" s="143"/>
      <c r="G3886" s="143"/>
    </row>
    <row r="3887" customFormat="false" ht="12.75" hidden="false" customHeight="false" outlineLevel="0" collapsed="false">
      <c r="E3887" s="143"/>
      <c r="F3887" s="143"/>
      <c r="G3887" s="143"/>
    </row>
    <row r="3888" customFormat="false" ht="12.75" hidden="false" customHeight="false" outlineLevel="0" collapsed="false">
      <c r="E3888" s="143"/>
      <c r="F3888" s="143"/>
      <c r="G3888" s="143"/>
    </row>
    <row r="3889" customFormat="false" ht="12.75" hidden="false" customHeight="false" outlineLevel="0" collapsed="false">
      <c r="E3889" s="143"/>
      <c r="F3889" s="143"/>
      <c r="G3889" s="143"/>
    </row>
    <row r="3890" customFormat="false" ht="12.75" hidden="false" customHeight="false" outlineLevel="0" collapsed="false">
      <c r="E3890" s="143"/>
      <c r="F3890" s="143"/>
      <c r="G3890" s="143"/>
    </row>
    <row r="3891" customFormat="false" ht="12.75" hidden="false" customHeight="false" outlineLevel="0" collapsed="false">
      <c r="E3891" s="143"/>
      <c r="F3891" s="143"/>
      <c r="G3891" s="143"/>
    </row>
    <row r="3892" customFormat="false" ht="12.75" hidden="false" customHeight="false" outlineLevel="0" collapsed="false">
      <c r="E3892" s="143"/>
      <c r="F3892" s="143"/>
      <c r="G3892" s="143"/>
    </row>
    <row r="3893" customFormat="false" ht="12.75" hidden="false" customHeight="false" outlineLevel="0" collapsed="false">
      <c r="E3893" s="143"/>
      <c r="F3893" s="143"/>
      <c r="G3893" s="143"/>
    </row>
    <row r="3894" customFormat="false" ht="12.75" hidden="false" customHeight="false" outlineLevel="0" collapsed="false">
      <c r="E3894" s="143"/>
      <c r="F3894" s="143"/>
      <c r="G3894" s="143"/>
    </row>
    <row r="3895" customFormat="false" ht="12.75" hidden="false" customHeight="false" outlineLevel="0" collapsed="false">
      <c r="E3895" s="143"/>
      <c r="F3895" s="143"/>
      <c r="G3895" s="143"/>
    </row>
    <row r="3896" customFormat="false" ht="12.75" hidden="false" customHeight="false" outlineLevel="0" collapsed="false">
      <c r="E3896" s="143"/>
      <c r="F3896" s="143"/>
      <c r="G3896" s="143"/>
    </row>
    <row r="3897" customFormat="false" ht="12.75" hidden="false" customHeight="false" outlineLevel="0" collapsed="false">
      <c r="E3897" s="143"/>
      <c r="F3897" s="143"/>
      <c r="G3897" s="143"/>
    </row>
    <row r="3898" customFormat="false" ht="12.75" hidden="false" customHeight="false" outlineLevel="0" collapsed="false">
      <c r="E3898" s="143"/>
      <c r="F3898" s="143"/>
      <c r="G3898" s="143"/>
    </row>
    <row r="3899" customFormat="false" ht="12.75" hidden="false" customHeight="false" outlineLevel="0" collapsed="false">
      <c r="E3899" s="143"/>
      <c r="F3899" s="143"/>
      <c r="G3899" s="143"/>
    </row>
    <row r="3900" customFormat="false" ht="12.75" hidden="false" customHeight="false" outlineLevel="0" collapsed="false">
      <c r="E3900" s="143"/>
      <c r="F3900" s="143"/>
      <c r="G3900" s="143"/>
    </row>
    <row r="3901" customFormat="false" ht="12.75" hidden="false" customHeight="false" outlineLevel="0" collapsed="false">
      <c r="E3901" s="143"/>
      <c r="F3901" s="143"/>
      <c r="G3901" s="143"/>
    </row>
    <row r="3902" customFormat="false" ht="12.75" hidden="false" customHeight="false" outlineLevel="0" collapsed="false">
      <c r="E3902" s="143"/>
      <c r="F3902" s="143"/>
      <c r="G3902" s="143"/>
    </row>
    <row r="3903" customFormat="false" ht="12.75" hidden="false" customHeight="false" outlineLevel="0" collapsed="false">
      <c r="E3903" s="143"/>
      <c r="F3903" s="143"/>
      <c r="G3903" s="143"/>
    </row>
    <row r="3904" customFormat="false" ht="12.75" hidden="false" customHeight="false" outlineLevel="0" collapsed="false">
      <c r="E3904" s="143"/>
      <c r="F3904" s="143"/>
      <c r="G3904" s="143"/>
    </row>
    <row r="3905" customFormat="false" ht="12.75" hidden="false" customHeight="false" outlineLevel="0" collapsed="false">
      <c r="E3905" s="143"/>
      <c r="F3905" s="143"/>
      <c r="G3905" s="143"/>
    </row>
    <row r="3906" customFormat="false" ht="12.75" hidden="false" customHeight="false" outlineLevel="0" collapsed="false">
      <c r="E3906" s="143"/>
      <c r="F3906" s="143"/>
      <c r="G3906" s="143"/>
    </row>
    <row r="3907" customFormat="false" ht="12.75" hidden="false" customHeight="false" outlineLevel="0" collapsed="false">
      <c r="E3907" s="143"/>
      <c r="F3907" s="143"/>
      <c r="G3907" s="143"/>
    </row>
    <row r="3908" customFormat="false" ht="12.75" hidden="false" customHeight="false" outlineLevel="0" collapsed="false">
      <c r="E3908" s="143"/>
      <c r="F3908" s="143"/>
      <c r="G3908" s="143"/>
    </row>
    <row r="3909" customFormat="false" ht="12.75" hidden="false" customHeight="false" outlineLevel="0" collapsed="false">
      <c r="E3909" s="143"/>
      <c r="F3909" s="143"/>
      <c r="G3909" s="143"/>
    </row>
    <row r="3910" customFormat="false" ht="12.75" hidden="false" customHeight="false" outlineLevel="0" collapsed="false">
      <c r="E3910" s="143"/>
      <c r="F3910" s="143"/>
      <c r="G3910" s="143"/>
    </row>
    <row r="3911" customFormat="false" ht="12.75" hidden="false" customHeight="false" outlineLevel="0" collapsed="false">
      <c r="E3911" s="143"/>
      <c r="F3911" s="143"/>
      <c r="G3911" s="143"/>
    </row>
    <row r="3912" customFormat="false" ht="12.75" hidden="false" customHeight="false" outlineLevel="0" collapsed="false">
      <c r="E3912" s="143"/>
      <c r="F3912" s="143"/>
      <c r="G3912" s="143"/>
    </row>
    <row r="3913" customFormat="false" ht="12.75" hidden="false" customHeight="false" outlineLevel="0" collapsed="false">
      <c r="E3913" s="143"/>
      <c r="F3913" s="143"/>
      <c r="G3913" s="143"/>
    </row>
    <row r="3914" customFormat="false" ht="12.75" hidden="false" customHeight="false" outlineLevel="0" collapsed="false">
      <c r="E3914" s="143"/>
      <c r="F3914" s="143"/>
      <c r="G3914" s="143"/>
    </row>
    <row r="3915" customFormat="false" ht="12.75" hidden="false" customHeight="false" outlineLevel="0" collapsed="false">
      <c r="E3915" s="143"/>
      <c r="F3915" s="143"/>
      <c r="G3915" s="143"/>
    </row>
    <row r="3916" customFormat="false" ht="12.75" hidden="false" customHeight="false" outlineLevel="0" collapsed="false">
      <c r="E3916" s="143"/>
      <c r="F3916" s="143"/>
      <c r="G3916" s="143"/>
    </row>
    <row r="3917" customFormat="false" ht="12.75" hidden="false" customHeight="false" outlineLevel="0" collapsed="false">
      <c r="E3917" s="143"/>
      <c r="F3917" s="143"/>
      <c r="G3917" s="143"/>
    </row>
    <row r="3918" customFormat="false" ht="12.75" hidden="false" customHeight="false" outlineLevel="0" collapsed="false">
      <c r="E3918" s="143"/>
      <c r="F3918" s="143"/>
      <c r="G3918" s="143"/>
    </row>
    <row r="3919" customFormat="false" ht="12.75" hidden="false" customHeight="false" outlineLevel="0" collapsed="false">
      <c r="E3919" s="143"/>
      <c r="F3919" s="143"/>
      <c r="G3919" s="143"/>
    </row>
    <row r="3920" customFormat="false" ht="12.75" hidden="false" customHeight="false" outlineLevel="0" collapsed="false">
      <c r="E3920" s="143"/>
      <c r="F3920" s="143"/>
      <c r="G3920" s="143"/>
    </row>
    <row r="3921" customFormat="false" ht="12.75" hidden="false" customHeight="false" outlineLevel="0" collapsed="false">
      <c r="E3921" s="143"/>
      <c r="F3921" s="143"/>
      <c r="G3921" s="143"/>
    </row>
    <row r="3922" customFormat="false" ht="12.75" hidden="false" customHeight="false" outlineLevel="0" collapsed="false">
      <c r="E3922" s="143"/>
      <c r="F3922" s="143"/>
      <c r="G3922" s="143"/>
    </row>
    <row r="3923" customFormat="false" ht="12.75" hidden="false" customHeight="false" outlineLevel="0" collapsed="false">
      <c r="E3923" s="143"/>
      <c r="F3923" s="143"/>
      <c r="G3923" s="143"/>
    </row>
    <row r="3924" customFormat="false" ht="12.75" hidden="false" customHeight="false" outlineLevel="0" collapsed="false">
      <c r="E3924" s="143"/>
      <c r="F3924" s="143"/>
      <c r="G3924" s="143"/>
    </row>
    <row r="3925" customFormat="false" ht="12.75" hidden="false" customHeight="false" outlineLevel="0" collapsed="false">
      <c r="E3925" s="143"/>
      <c r="F3925" s="143"/>
      <c r="G3925" s="143"/>
    </row>
    <row r="3926" customFormat="false" ht="12.75" hidden="false" customHeight="false" outlineLevel="0" collapsed="false">
      <c r="E3926" s="143"/>
      <c r="F3926" s="143"/>
      <c r="G3926" s="143"/>
    </row>
    <row r="3927" customFormat="false" ht="12.75" hidden="false" customHeight="false" outlineLevel="0" collapsed="false">
      <c r="E3927" s="143"/>
      <c r="F3927" s="143"/>
      <c r="G3927" s="143"/>
    </row>
    <row r="3928" customFormat="false" ht="12.75" hidden="false" customHeight="false" outlineLevel="0" collapsed="false">
      <c r="E3928" s="143"/>
      <c r="F3928" s="143"/>
      <c r="G3928" s="143"/>
    </row>
    <row r="3929" customFormat="false" ht="12.75" hidden="false" customHeight="false" outlineLevel="0" collapsed="false">
      <c r="E3929" s="143"/>
      <c r="F3929" s="143"/>
      <c r="G3929" s="143"/>
    </row>
    <row r="3930" customFormat="false" ht="12.75" hidden="false" customHeight="false" outlineLevel="0" collapsed="false">
      <c r="E3930" s="143"/>
      <c r="F3930" s="143"/>
      <c r="G3930" s="143"/>
    </row>
    <row r="3931" customFormat="false" ht="12.75" hidden="false" customHeight="false" outlineLevel="0" collapsed="false">
      <c r="E3931" s="143"/>
      <c r="F3931" s="143"/>
      <c r="G3931" s="143"/>
    </row>
    <row r="3932" customFormat="false" ht="12.75" hidden="false" customHeight="false" outlineLevel="0" collapsed="false">
      <c r="E3932" s="143"/>
      <c r="F3932" s="143"/>
      <c r="G3932" s="143"/>
    </row>
    <row r="3933" customFormat="false" ht="12.75" hidden="false" customHeight="false" outlineLevel="0" collapsed="false">
      <c r="E3933" s="143"/>
      <c r="F3933" s="143"/>
      <c r="G3933" s="143"/>
    </row>
    <row r="3934" customFormat="false" ht="12.75" hidden="false" customHeight="false" outlineLevel="0" collapsed="false">
      <c r="E3934" s="143"/>
      <c r="F3934" s="143"/>
      <c r="G3934" s="143"/>
    </row>
    <row r="3935" customFormat="false" ht="12.75" hidden="false" customHeight="false" outlineLevel="0" collapsed="false">
      <c r="E3935" s="143"/>
      <c r="F3935" s="143"/>
      <c r="G3935" s="143"/>
    </row>
    <row r="3936" customFormat="false" ht="12.75" hidden="false" customHeight="false" outlineLevel="0" collapsed="false">
      <c r="E3936" s="143"/>
      <c r="F3936" s="143"/>
      <c r="G3936" s="143"/>
    </row>
    <row r="3937" customFormat="false" ht="12.75" hidden="false" customHeight="false" outlineLevel="0" collapsed="false">
      <c r="E3937" s="143"/>
      <c r="F3937" s="143"/>
      <c r="G3937" s="143"/>
    </row>
    <row r="3938" customFormat="false" ht="12.75" hidden="false" customHeight="false" outlineLevel="0" collapsed="false">
      <c r="E3938" s="143"/>
      <c r="F3938" s="143"/>
      <c r="G3938" s="143"/>
    </row>
    <row r="3939" customFormat="false" ht="12.75" hidden="false" customHeight="false" outlineLevel="0" collapsed="false">
      <c r="E3939" s="143"/>
      <c r="F3939" s="143"/>
      <c r="G3939" s="143"/>
    </row>
    <row r="3940" customFormat="false" ht="12.75" hidden="false" customHeight="false" outlineLevel="0" collapsed="false">
      <c r="E3940" s="143"/>
      <c r="F3940" s="143"/>
      <c r="G3940" s="143"/>
    </row>
    <row r="3941" customFormat="false" ht="12.75" hidden="false" customHeight="false" outlineLevel="0" collapsed="false">
      <c r="E3941" s="143"/>
      <c r="F3941" s="143"/>
      <c r="G3941" s="143"/>
    </row>
    <row r="3942" customFormat="false" ht="12.75" hidden="false" customHeight="false" outlineLevel="0" collapsed="false">
      <c r="E3942" s="143"/>
      <c r="F3942" s="143"/>
      <c r="G3942" s="143"/>
    </row>
    <row r="3943" customFormat="false" ht="12.75" hidden="false" customHeight="false" outlineLevel="0" collapsed="false">
      <c r="E3943" s="143"/>
      <c r="F3943" s="143"/>
      <c r="G3943" s="143"/>
    </row>
    <row r="3944" customFormat="false" ht="12.75" hidden="false" customHeight="false" outlineLevel="0" collapsed="false">
      <c r="E3944" s="143"/>
      <c r="F3944" s="143"/>
      <c r="G3944" s="143"/>
    </row>
    <row r="3945" customFormat="false" ht="12.75" hidden="false" customHeight="false" outlineLevel="0" collapsed="false">
      <c r="E3945" s="143"/>
      <c r="F3945" s="143"/>
      <c r="G3945" s="143"/>
    </row>
    <row r="3946" customFormat="false" ht="12.75" hidden="false" customHeight="false" outlineLevel="0" collapsed="false">
      <c r="E3946" s="143"/>
      <c r="F3946" s="143"/>
      <c r="G3946" s="143"/>
    </row>
    <row r="3947" customFormat="false" ht="12.75" hidden="false" customHeight="false" outlineLevel="0" collapsed="false">
      <c r="E3947" s="143"/>
      <c r="F3947" s="143"/>
      <c r="G3947" s="143"/>
    </row>
    <row r="3948" customFormat="false" ht="12.75" hidden="false" customHeight="false" outlineLevel="0" collapsed="false">
      <c r="E3948" s="143"/>
      <c r="F3948" s="143"/>
      <c r="G3948" s="143"/>
    </row>
    <row r="3949" customFormat="false" ht="12.75" hidden="false" customHeight="false" outlineLevel="0" collapsed="false">
      <c r="E3949" s="143"/>
      <c r="F3949" s="143"/>
      <c r="G3949" s="143"/>
    </row>
    <row r="3950" customFormat="false" ht="12.75" hidden="false" customHeight="false" outlineLevel="0" collapsed="false">
      <c r="E3950" s="143"/>
      <c r="F3950" s="143"/>
      <c r="G3950" s="143"/>
    </row>
    <row r="3951" customFormat="false" ht="12.75" hidden="false" customHeight="false" outlineLevel="0" collapsed="false">
      <c r="E3951" s="143"/>
      <c r="F3951" s="143"/>
      <c r="G3951" s="143"/>
    </row>
    <row r="3952" customFormat="false" ht="12.75" hidden="false" customHeight="false" outlineLevel="0" collapsed="false">
      <c r="E3952" s="143"/>
      <c r="F3952" s="143"/>
      <c r="G3952" s="143"/>
    </row>
    <row r="3953" customFormat="false" ht="12.75" hidden="false" customHeight="false" outlineLevel="0" collapsed="false">
      <c r="E3953" s="143"/>
      <c r="F3953" s="143"/>
      <c r="G3953" s="143"/>
    </row>
    <row r="3954" customFormat="false" ht="12.75" hidden="false" customHeight="false" outlineLevel="0" collapsed="false">
      <c r="E3954" s="143"/>
      <c r="F3954" s="143"/>
      <c r="G3954" s="143"/>
    </row>
    <row r="3955" customFormat="false" ht="12.75" hidden="false" customHeight="false" outlineLevel="0" collapsed="false">
      <c r="E3955" s="143"/>
      <c r="F3955" s="143"/>
      <c r="G3955" s="143"/>
    </row>
    <row r="3956" customFormat="false" ht="12.75" hidden="false" customHeight="false" outlineLevel="0" collapsed="false">
      <c r="E3956" s="143"/>
      <c r="F3956" s="143"/>
      <c r="G3956" s="143"/>
    </row>
    <row r="3957" customFormat="false" ht="12.75" hidden="false" customHeight="false" outlineLevel="0" collapsed="false">
      <c r="E3957" s="143"/>
      <c r="F3957" s="143"/>
      <c r="G3957" s="143"/>
    </row>
    <row r="3958" customFormat="false" ht="12.75" hidden="false" customHeight="false" outlineLevel="0" collapsed="false">
      <c r="E3958" s="143"/>
      <c r="F3958" s="143"/>
      <c r="G3958" s="143"/>
    </row>
    <row r="3959" customFormat="false" ht="12.75" hidden="false" customHeight="false" outlineLevel="0" collapsed="false">
      <c r="E3959" s="143"/>
      <c r="F3959" s="143"/>
      <c r="G3959" s="143"/>
    </row>
    <row r="3960" customFormat="false" ht="12.75" hidden="false" customHeight="false" outlineLevel="0" collapsed="false">
      <c r="E3960" s="143"/>
      <c r="F3960" s="143"/>
      <c r="G3960" s="143"/>
    </row>
    <row r="3961" customFormat="false" ht="12.75" hidden="false" customHeight="false" outlineLevel="0" collapsed="false">
      <c r="E3961" s="143"/>
      <c r="F3961" s="143"/>
      <c r="G3961" s="143"/>
    </row>
    <row r="3962" customFormat="false" ht="12.75" hidden="false" customHeight="false" outlineLevel="0" collapsed="false">
      <c r="E3962" s="143"/>
      <c r="F3962" s="143"/>
      <c r="G3962" s="143"/>
    </row>
    <row r="3963" customFormat="false" ht="12.75" hidden="false" customHeight="false" outlineLevel="0" collapsed="false">
      <c r="E3963" s="143"/>
      <c r="F3963" s="143"/>
      <c r="G3963" s="143"/>
    </row>
    <row r="3964" customFormat="false" ht="12.75" hidden="false" customHeight="false" outlineLevel="0" collapsed="false">
      <c r="E3964" s="143"/>
      <c r="F3964" s="143"/>
      <c r="G3964" s="143"/>
    </row>
    <row r="3965" customFormat="false" ht="12.75" hidden="false" customHeight="false" outlineLevel="0" collapsed="false">
      <c r="E3965" s="143"/>
      <c r="F3965" s="143"/>
      <c r="G3965" s="143"/>
    </row>
    <row r="3966" customFormat="false" ht="12.75" hidden="false" customHeight="false" outlineLevel="0" collapsed="false">
      <c r="E3966" s="143"/>
      <c r="F3966" s="143"/>
      <c r="G3966" s="143"/>
    </row>
    <row r="3967" customFormat="false" ht="12.75" hidden="false" customHeight="false" outlineLevel="0" collapsed="false">
      <c r="E3967" s="143"/>
      <c r="F3967" s="143"/>
      <c r="G3967" s="143"/>
    </row>
    <row r="3968" customFormat="false" ht="12.75" hidden="false" customHeight="false" outlineLevel="0" collapsed="false">
      <c r="E3968" s="143"/>
      <c r="F3968" s="143"/>
      <c r="G3968" s="143"/>
    </row>
    <row r="3969" customFormat="false" ht="12.75" hidden="false" customHeight="false" outlineLevel="0" collapsed="false">
      <c r="E3969" s="143"/>
      <c r="F3969" s="143"/>
      <c r="G3969" s="143"/>
    </row>
    <row r="3970" customFormat="false" ht="12.75" hidden="false" customHeight="false" outlineLevel="0" collapsed="false">
      <c r="E3970" s="143"/>
      <c r="F3970" s="143"/>
      <c r="G3970" s="143"/>
    </row>
    <row r="3971" customFormat="false" ht="12.75" hidden="false" customHeight="false" outlineLevel="0" collapsed="false">
      <c r="E3971" s="143"/>
      <c r="F3971" s="143"/>
      <c r="G3971" s="143"/>
    </row>
    <row r="3972" customFormat="false" ht="12.75" hidden="false" customHeight="false" outlineLevel="0" collapsed="false">
      <c r="E3972" s="143"/>
      <c r="F3972" s="143"/>
      <c r="G3972" s="143"/>
    </row>
    <row r="3973" customFormat="false" ht="12.75" hidden="false" customHeight="false" outlineLevel="0" collapsed="false">
      <c r="E3973" s="143"/>
      <c r="F3973" s="143"/>
      <c r="G3973" s="143"/>
    </row>
    <row r="3974" customFormat="false" ht="12.75" hidden="false" customHeight="false" outlineLevel="0" collapsed="false">
      <c r="E3974" s="143"/>
      <c r="F3974" s="143"/>
      <c r="G3974" s="143"/>
    </row>
    <row r="3975" customFormat="false" ht="12.75" hidden="false" customHeight="false" outlineLevel="0" collapsed="false">
      <c r="E3975" s="143"/>
      <c r="F3975" s="143"/>
      <c r="G3975" s="143"/>
    </row>
    <row r="3976" customFormat="false" ht="12.75" hidden="false" customHeight="false" outlineLevel="0" collapsed="false">
      <c r="E3976" s="143"/>
      <c r="F3976" s="143"/>
      <c r="G3976" s="143"/>
    </row>
    <row r="3977" customFormat="false" ht="12.75" hidden="false" customHeight="false" outlineLevel="0" collapsed="false">
      <c r="E3977" s="143"/>
      <c r="F3977" s="143"/>
      <c r="G3977" s="143"/>
    </row>
    <row r="3978" customFormat="false" ht="12.75" hidden="false" customHeight="false" outlineLevel="0" collapsed="false">
      <c r="E3978" s="143"/>
      <c r="F3978" s="143"/>
      <c r="G3978" s="143"/>
    </row>
    <row r="3979" customFormat="false" ht="12.75" hidden="false" customHeight="false" outlineLevel="0" collapsed="false">
      <c r="E3979" s="143"/>
      <c r="F3979" s="143"/>
      <c r="G3979" s="143"/>
    </row>
    <row r="3980" customFormat="false" ht="12.75" hidden="false" customHeight="false" outlineLevel="0" collapsed="false">
      <c r="E3980" s="143"/>
      <c r="F3980" s="143"/>
      <c r="G3980" s="143"/>
    </row>
    <row r="3981" customFormat="false" ht="12.75" hidden="false" customHeight="false" outlineLevel="0" collapsed="false">
      <c r="E3981" s="143"/>
      <c r="F3981" s="143"/>
      <c r="G3981" s="143"/>
    </row>
    <row r="3982" customFormat="false" ht="12.75" hidden="false" customHeight="false" outlineLevel="0" collapsed="false">
      <c r="E3982" s="143"/>
      <c r="F3982" s="143"/>
      <c r="G3982" s="143"/>
    </row>
    <row r="3983" customFormat="false" ht="12.75" hidden="false" customHeight="false" outlineLevel="0" collapsed="false">
      <c r="E3983" s="143"/>
      <c r="F3983" s="143"/>
      <c r="G3983" s="143"/>
    </row>
    <row r="3984" customFormat="false" ht="12.75" hidden="false" customHeight="false" outlineLevel="0" collapsed="false">
      <c r="E3984" s="143"/>
      <c r="F3984" s="143"/>
      <c r="G3984" s="143"/>
    </row>
    <row r="3985" customFormat="false" ht="12.75" hidden="false" customHeight="false" outlineLevel="0" collapsed="false">
      <c r="E3985" s="143"/>
      <c r="F3985" s="143"/>
      <c r="G3985" s="143"/>
    </row>
    <row r="3986" customFormat="false" ht="12.75" hidden="false" customHeight="false" outlineLevel="0" collapsed="false">
      <c r="E3986" s="143"/>
      <c r="F3986" s="143"/>
      <c r="G3986" s="143"/>
    </row>
    <row r="3987" customFormat="false" ht="12.75" hidden="false" customHeight="false" outlineLevel="0" collapsed="false">
      <c r="E3987" s="143"/>
      <c r="F3987" s="143"/>
      <c r="G3987" s="143"/>
    </row>
    <row r="3988" customFormat="false" ht="12.75" hidden="false" customHeight="false" outlineLevel="0" collapsed="false">
      <c r="E3988" s="143"/>
      <c r="F3988" s="143"/>
      <c r="G3988" s="143"/>
    </row>
    <row r="3989" customFormat="false" ht="12.75" hidden="false" customHeight="false" outlineLevel="0" collapsed="false">
      <c r="E3989" s="143"/>
      <c r="F3989" s="143"/>
      <c r="G3989" s="143"/>
    </row>
    <row r="3990" customFormat="false" ht="12.75" hidden="false" customHeight="false" outlineLevel="0" collapsed="false">
      <c r="E3990" s="143"/>
      <c r="F3990" s="143"/>
      <c r="G3990" s="143"/>
    </row>
    <row r="3991" customFormat="false" ht="12.75" hidden="false" customHeight="false" outlineLevel="0" collapsed="false">
      <c r="E3991" s="143"/>
      <c r="F3991" s="143"/>
      <c r="G3991" s="143"/>
    </row>
    <row r="3992" customFormat="false" ht="12.75" hidden="false" customHeight="false" outlineLevel="0" collapsed="false">
      <c r="E3992" s="143"/>
      <c r="F3992" s="143"/>
      <c r="G3992" s="143"/>
    </row>
    <row r="3993" customFormat="false" ht="12.75" hidden="false" customHeight="false" outlineLevel="0" collapsed="false">
      <c r="E3993" s="143"/>
      <c r="F3993" s="143"/>
      <c r="G3993" s="143"/>
    </row>
    <row r="3994" customFormat="false" ht="12.75" hidden="false" customHeight="false" outlineLevel="0" collapsed="false">
      <c r="E3994" s="143"/>
      <c r="F3994" s="143"/>
      <c r="G3994" s="143"/>
    </row>
    <row r="3995" customFormat="false" ht="12.75" hidden="false" customHeight="false" outlineLevel="0" collapsed="false">
      <c r="E3995" s="143"/>
      <c r="F3995" s="143"/>
      <c r="G3995" s="143"/>
    </row>
    <row r="3996" customFormat="false" ht="12.75" hidden="false" customHeight="false" outlineLevel="0" collapsed="false">
      <c r="E3996" s="143"/>
      <c r="F3996" s="143"/>
      <c r="G3996" s="143"/>
    </row>
    <row r="3997" customFormat="false" ht="12.75" hidden="false" customHeight="false" outlineLevel="0" collapsed="false">
      <c r="E3997" s="143"/>
      <c r="F3997" s="143"/>
      <c r="G3997" s="143"/>
    </row>
    <row r="3998" customFormat="false" ht="12.75" hidden="false" customHeight="false" outlineLevel="0" collapsed="false">
      <c r="E3998" s="143"/>
      <c r="F3998" s="143"/>
      <c r="G3998" s="143"/>
    </row>
    <row r="3999" customFormat="false" ht="12.75" hidden="false" customHeight="false" outlineLevel="0" collapsed="false">
      <c r="E3999" s="143"/>
      <c r="F3999" s="143"/>
      <c r="G3999" s="143"/>
    </row>
    <row r="4000" customFormat="false" ht="12.75" hidden="false" customHeight="false" outlineLevel="0" collapsed="false">
      <c r="E4000" s="143"/>
      <c r="F4000" s="143"/>
      <c r="G4000" s="143"/>
    </row>
    <row r="4001" customFormat="false" ht="12.75" hidden="false" customHeight="false" outlineLevel="0" collapsed="false">
      <c r="E4001" s="143"/>
      <c r="F4001" s="143"/>
      <c r="G4001" s="143"/>
    </row>
    <row r="4002" customFormat="false" ht="12.75" hidden="false" customHeight="false" outlineLevel="0" collapsed="false">
      <c r="E4002" s="143"/>
      <c r="F4002" s="143"/>
      <c r="G4002" s="143"/>
    </row>
    <row r="4003" customFormat="false" ht="12.75" hidden="false" customHeight="false" outlineLevel="0" collapsed="false">
      <c r="E4003" s="143"/>
      <c r="F4003" s="143"/>
      <c r="G4003" s="143"/>
    </row>
    <row r="4004" customFormat="false" ht="12.75" hidden="false" customHeight="false" outlineLevel="0" collapsed="false">
      <c r="E4004" s="143"/>
      <c r="F4004" s="143"/>
      <c r="G4004" s="143"/>
    </row>
    <row r="4005" customFormat="false" ht="12.75" hidden="false" customHeight="false" outlineLevel="0" collapsed="false">
      <c r="E4005" s="143"/>
      <c r="F4005" s="143"/>
      <c r="G4005" s="143"/>
    </row>
    <row r="4006" customFormat="false" ht="12.75" hidden="false" customHeight="false" outlineLevel="0" collapsed="false">
      <c r="E4006" s="143"/>
      <c r="F4006" s="143"/>
      <c r="G4006" s="143"/>
    </row>
    <row r="4007" customFormat="false" ht="12.75" hidden="false" customHeight="false" outlineLevel="0" collapsed="false">
      <c r="E4007" s="143"/>
      <c r="F4007" s="143"/>
      <c r="G4007" s="143"/>
    </row>
    <row r="4008" customFormat="false" ht="12.75" hidden="false" customHeight="false" outlineLevel="0" collapsed="false">
      <c r="E4008" s="143"/>
      <c r="F4008" s="143"/>
      <c r="G4008" s="143"/>
    </row>
    <row r="4009" customFormat="false" ht="12.75" hidden="false" customHeight="false" outlineLevel="0" collapsed="false">
      <c r="E4009" s="143"/>
      <c r="F4009" s="143"/>
      <c r="G4009" s="143"/>
    </row>
    <row r="4010" customFormat="false" ht="12.75" hidden="false" customHeight="false" outlineLevel="0" collapsed="false">
      <c r="E4010" s="143"/>
      <c r="F4010" s="143"/>
      <c r="G4010" s="143"/>
    </row>
    <row r="4011" customFormat="false" ht="12.75" hidden="false" customHeight="false" outlineLevel="0" collapsed="false">
      <c r="E4011" s="143"/>
      <c r="F4011" s="143"/>
      <c r="G4011" s="143"/>
    </row>
    <row r="4012" customFormat="false" ht="12.75" hidden="false" customHeight="false" outlineLevel="0" collapsed="false">
      <c r="E4012" s="143"/>
      <c r="F4012" s="143"/>
      <c r="G4012" s="143"/>
    </row>
    <row r="4013" customFormat="false" ht="12.75" hidden="false" customHeight="false" outlineLevel="0" collapsed="false">
      <c r="E4013" s="143"/>
      <c r="F4013" s="143"/>
      <c r="G4013" s="143"/>
    </row>
    <row r="4014" customFormat="false" ht="12.75" hidden="false" customHeight="false" outlineLevel="0" collapsed="false">
      <c r="E4014" s="143"/>
      <c r="F4014" s="143"/>
      <c r="G4014" s="143"/>
    </row>
    <row r="4015" customFormat="false" ht="12.75" hidden="false" customHeight="false" outlineLevel="0" collapsed="false">
      <c r="E4015" s="143"/>
      <c r="F4015" s="143"/>
      <c r="G4015" s="143"/>
    </row>
    <row r="4016" customFormat="false" ht="12.75" hidden="false" customHeight="false" outlineLevel="0" collapsed="false">
      <c r="E4016" s="143"/>
      <c r="F4016" s="143"/>
      <c r="G4016" s="143"/>
    </row>
    <row r="4017" customFormat="false" ht="12.75" hidden="false" customHeight="false" outlineLevel="0" collapsed="false">
      <c r="E4017" s="143"/>
      <c r="F4017" s="143"/>
      <c r="G4017" s="143"/>
    </row>
    <row r="4018" customFormat="false" ht="12.75" hidden="false" customHeight="false" outlineLevel="0" collapsed="false">
      <c r="E4018" s="143"/>
      <c r="F4018" s="143"/>
      <c r="G4018" s="143"/>
    </row>
    <row r="4019" customFormat="false" ht="12.75" hidden="false" customHeight="false" outlineLevel="0" collapsed="false">
      <c r="E4019" s="143"/>
      <c r="F4019" s="143"/>
      <c r="G4019" s="143"/>
    </row>
    <row r="4020" customFormat="false" ht="12.75" hidden="false" customHeight="false" outlineLevel="0" collapsed="false">
      <c r="E4020" s="143"/>
      <c r="F4020" s="143"/>
      <c r="G4020" s="143"/>
    </row>
    <row r="4021" customFormat="false" ht="12.75" hidden="false" customHeight="false" outlineLevel="0" collapsed="false">
      <c r="E4021" s="143"/>
      <c r="F4021" s="143"/>
      <c r="G4021" s="143"/>
    </row>
    <row r="4022" customFormat="false" ht="12.75" hidden="false" customHeight="false" outlineLevel="0" collapsed="false">
      <c r="E4022" s="143"/>
      <c r="F4022" s="143"/>
      <c r="G4022" s="143"/>
    </row>
    <row r="4023" customFormat="false" ht="12.75" hidden="false" customHeight="false" outlineLevel="0" collapsed="false">
      <c r="E4023" s="143"/>
      <c r="F4023" s="143"/>
      <c r="G4023" s="143"/>
    </row>
    <row r="4024" customFormat="false" ht="12.75" hidden="false" customHeight="false" outlineLevel="0" collapsed="false">
      <c r="E4024" s="143"/>
      <c r="F4024" s="143"/>
      <c r="G4024" s="143"/>
    </row>
    <row r="4025" customFormat="false" ht="12.75" hidden="false" customHeight="false" outlineLevel="0" collapsed="false">
      <c r="E4025" s="143"/>
      <c r="F4025" s="143"/>
      <c r="G4025" s="143"/>
    </row>
    <row r="4026" customFormat="false" ht="12.75" hidden="false" customHeight="false" outlineLevel="0" collapsed="false">
      <c r="E4026" s="143"/>
      <c r="F4026" s="143"/>
      <c r="G4026" s="143"/>
    </row>
    <row r="4027" customFormat="false" ht="12.75" hidden="false" customHeight="false" outlineLevel="0" collapsed="false">
      <c r="E4027" s="143"/>
      <c r="F4027" s="143"/>
      <c r="G4027" s="143"/>
    </row>
    <row r="4028" customFormat="false" ht="12.75" hidden="false" customHeight="false" outlineLevel="0" collapsed="false">
      <c r="E4028" s="143"/>
      <c r="F4028" s="143"/>
      <c r="G4028" s="143"/>
    </row>
    <row r="4029" customFormat="false" ht="12.75" hidden="false" customHeight="false" outlineLevel="0" collapsed="false">
      <c r="E4029" s="143"/>
      <c r="F4029" s="143"/>
      <c r="G4029" s="143"/>
    </row>
    <row r="4030" customFormat="false" ht="12.75" hidden="false" customHeight="false" outlineLevel="0" collapsed="false">
      <c r="E4030" s="143"/>
      <c r="F4030" s="143"/>
      <c r="G4030" s="143"/>
    </row>
    <row r="4031" customFormat="false" ht="12.75" hidden="false" customHeight="false" outlineLevel="0" collapsed="false">
      <c r="E4031" s="143"/>
      <c r="F4031" s="143"/>
      <c r="G4031" s="143"/>
    </row>
    <row r="4032" customFormat="false" ht="12.75" hidden="false" customHeight="false" outlineLevel="0" collapsed="false">
      <c r="E4032" s="143"/>
      <c r="F4032" s="143"/>
      <c r="G4032" s="143"/>
    </row>
    <row r="4033" customFormat="false" ht="12.75" hidden="false" customHeight="false" outlineLevel="0" collapsed="false">
      <c r="E4033" s="143"/>
      <c r="F4033" s="143"/>
      <c r="G4033" s="143"/>
    </row>
    <row r="4034" customFormat="false" ht="12.75" hidden="false" customHeight="false" outlineLevel="0" collapsed="false">
      <c r="E4034" s="143"/>
      <c r="F4034" s="143"/>
      <c r="G4034" s="143"/>
    </row>
    <row r="4035" customFormat="false" ht="12.75" hidden="false" customHeight="false" outlineLevel="0" collapsed="false">
      <c r="E4035" s="143"/>
      <c r="F4035" s="143"/>
      <c r="G4035" s="143"/>
    </row>
    <row r="4036" customFormat="false" ht="12.75" hidden="false" customHeight="false" outlineLevel="0" collapsed="false">
      <c r="E4036" s="143"/>
      <c r="F4036" s="143"/>
      <c r="G4036" s="143"/>
    </row>
    <row r="4037" customFormat="false" ht="12.75" hidden="false" customHeight="false" outlineLevel="0" collapsed="false">
      <c r="E4037" s="143"/>
      <c r="F4037" s="143"/>
      <c r="G4037" s="143"/>
    </row>
    <row r="4038" customFormat="false" ht="12.75" hidden="false" customHeight="false" outlineLevel="0" collapsed="false">
      <c r="E4038" s="143"/>
      <c r="F4038" s="143"/>
      <c r="G4038" s="143"/>
    </row>
    <row r="4039" customFormat="false" ht="12.75" hidden="false" customHeight="false" outlineLevel="0" collapsed="false">
      <c r="E4039" s="143"/>
      <c r="F4039" s="143"/>
      <c r="G4039" s="143"/>
    </row>
    <row r="4040" customFormat="false" ht="12.75" hidden="false" customHeight="false" outlineLevel="0" collapsed="false">
      <c r="E4040" s="143"/>
      <c r="F4040" s="143"/>
      <c r="G4040" s="143"/>
    </row>
    <row r="4041" customFormat="false" ht="12.75" hidden="false" customHeight="false" outlineLevel="0" collapsed="false">
      <c r="E4041" s="143"/>
      <c r="F4041" s="143"/>
      <c r="G4041" s="143"/>
    </row>
    <row r="4042" customFormat="false" ht="12.75" hidden="false" customHeight="false" outlineLevel="0" collapsed="false">
      <c r="E4042" s="143"/>
      <c r="F4042" s="143"/>
      <c r="G4042" s="143"/>
    </row>
    <row r="4043" customFormat="false" ht="12.75" hidden="false" customHeight="false" outlineLevel="0" collapsed="false">
      <c r="E4043" s="143"/>
      <c r="F4043" s="143"/>
      <c r="G4043" s="143"/>
    </row>
    <row r="4044" customFormat="false" ht="12.75" hidden="false" customHeight="false" outlineLevel="0" collapsed="false">
      <c r="E4044" s="143"/>
      <c r="F4044" s="143"/>
      <c r="G4044" s="143"/>
    </row>
    <row r="4045" customFormat="false" ht="12.75" hidden="false" customHeight="false" outlineLevel="0" collapsed="false">
      <c r="E4045" s="143"/>
      <c r="F4045" s="143"/>
      <c r="G4045" s="143"/>
    </row>
    <row r="4046" customFormat="false" ht="12.75" hidden="false" customHeight="false" outlineLevel="0" collapsed="false">
      <c r="E4046" s="143"/>
      <c r="F4046" s="143"/>
      <c r="G4046" s="143"/>
    </row>
    <row r="4047" customFormat="false" ht="12.75" hidden="false" customHeight="false" outlineLevel="0" collapsed="false">
      <c r="E4047" s="143"/>
      <c r="F4047" s="143"/>
      <c r="G4047" s="143"/>
    </row>
    <row r="4048" customFormat="false" ht="12.75" hidden="false" customHeight="false" outlineLevel="0" collapsed="false">
      <c r="E4048" s="143"/>
      <c r="F4048" s="143"/>
      <c r="G4048" s="143"/>
    </row>
    <row r="4049" customFormat="false" ht="12.75" hidden="false" customHeight="false" outlineLevel="0" collapsed="false">
      <c r="E4049" s="143"/>
      <c r="F4049" s="143"/>
      <c r="G4049" s="143"/>
    </row>
    <row r="4050" customFormat="false" ht="12.75" hidden="false" customHeight="false" outlineLevel="0" collapsed="false">
      <c r="E4050" s="143"/>
      <c r="F4050" s="143"/>
      <c r="G4050" s="143"/>
    </row>
    <row r="4051" customFormat="false" ht="12.75" hidden="false" customHeight="false" outlineLevel="0" collapsed="false">
      <c r="E4051" s="143"/>
      <c r="F4051" s="143"/>
      <c r="G4051" s="143"/>
    </row>
    <row r="4052" customFormat="false" ht="12.75" hidden="false" customHeight="false" outlineLevel="0" collapsed="false">
      <c r="E4052" s="143"/>
      <c r="F4052" s="143"/>
      <c r="G4052" s="143"/>
    </row>
    <row r="4053" customFormat="false" ht="12.75" hidden="false" customHeight="false" outlineLevel="0" collapsed="false">
      <c r="E4053" s="143"/>
      <c r="F4053" s="143"/>
      <c r="G4053" s="143"/>
    </row>
    <row r="4054" customFormat="false" ht="12.75" hidden="false" customHeight="false" outlineLevel="0" collapsed="false">
      <c r="E4054" s="143"/>
      <c r="F4054" s="143"/>
      <c r="G4054" s="143"/>
    </row>
    <row r="4055" customFormat="false" ht="12.75" hidden="false" customHeight="false" outlineLevel="0" collapsed="false">
      <c r="E4055" s="143"/>
      <c r="F4055" s="143"/>
      <c r="G4055" s="143"/>
    </row>
    <row r="4056" customFormat="false" ht="12.75" hidden="false" customHeight="false" outlineLevel="0" collapsed="false">
      <c r="E4056" s="143"/>
      <c r="F4056" s="143"/>
      <c r="G4056" s="143"/>
    </row>
    <row r="4057" customFormat="false" ht="12.75" hidden="false" customHeight="false" outlineLevel="0" collapsed="false">
      <c r="E4057" s="143"/>
      <c r="F4057" s="143"/>
      <c r="G4057" s="143"/>
    </row>
    <row r="4058" customFormat="false" ht="12.75" hidden="false" customHeight="false" outlineLevel="0" collapsed="false">
      <c r="E4058" s="143"/>
      <c r="F4058" s="143"/>
      <c r="G4058" s="143"/>
    </row>
    <row r="4059" customFormat="false" ht="12.75" hidden="false" customHeight="false" outlineLevel="0" collapsed="false">
      <c r="E4059" s="143"/>
      <c r="F4059" s="143"/>
      <c r="G4059" s="143"/>
    </row>
    <row r="4060" customFormat="false" ht="12.75" hidden="false" customHeight="false" outlineLevel="0" collapsed="false">
      <c r="E4060" s="143"/>
      <c r="F4060" s="143"/>
      <c r="G4060" s="143"/>
    </row>
    <row r="4061" customFormat="false" ht="12.75" hidden="false" customHeight="false" outlineLevel="0" collapsed="false">
      <c r="E4061" s="143"/>
      <c r="F4061" s="143"/>
      <c r="G4061" s="143"/>
    </row>
    <row r="4062" customFormat="false" ht="12.75" hidden="false" customHeight="false" outlineLevel="0" collapsed="false">
      <c r="E4062" s="143"/>
      <c r="F4062" s="143"/>
      <c r="G4062" s="143"/>
    </row>
    <row r="4063" customFormat="false" ht="12.75" hidden="false" customHeight="false" outlineLevel="0" collapsed="false">
      <c r="E4063" s="143"/>
      <c r="F4063" s="143"/>
      <c r="G4063" s="143"/>
    </row>
    <row r="4064" customFormat="false" ht="12.75" hidden="false" customHeight="false" outlineLevel="0" collapsed="false">
      <c r="E4064" s="143"/>
      <c r="F4064" s="143"/>
      <c r="G4064" s="143"/>
    </row>
    <row r="4065" customFormat="false" ht="12.75" hidden="false" customHeight="false" outlineLevel="0" collapsed="false">
      <c r="E4065" s="143"/>
      <c r="F4065" s="143"/>
      <c r="G4065" s="143"/>
    </row>
    <row r="4066" customFormat="false" ht="12.75" hidden="false" customHeight="false" outlineLevel="0" collapsed="false">
      <c r="E4066" s="143"/>
      <c r="F4066" s="143"/>
      <c r="G4066" s="143"/>
    </row>
    <row r="4067" customFormat="false" ht="12.75" hidden="false" customHeight="false" outlineLevel="0" collapsed="false">
      <c r="E4067" s="143"/>
      <c r="F4067" s="143"/>
      <c r="G4067" s="143"/>
    </row>
    <row r="4068" customFormat="false" ht="12.75" hidden="false" customHeight="false" outlineLevel="0" collapsed="false">
      <c r="E4068" s="143"/>
      <c r="F4068" s="143"/>
      <c r="G4068" s="143"/>
    </row>
    <row r="4069" customFormat="false" ht="12.75" hidden="false" customHeight="false" outlineLevel="0" collapsed="false">
      <c r="E4069" s="143"/>
      <c r="F4069" s="143"/>
      <c r="G4069" s="143"/>
    </row>
    <row r="4070" customFormat="false" ht="12.75" hidden="false" customHeight="false" outlineLevel="0" collapsed="false">
      <c r="E4070" s="143"/>
      <c r="F4070" s="143"/>
      <c r="G4070" s="143"/>
    </row>
    <row r="4071" customFormat="false" ht="12.75" hidden="false" customHeight="false" outlineLevel="0" collapsed="false">
      <c r="E4071" s="143"/>
      <c r="F4071" s="143"/>
      <c r="G4071" s="143"/>
    </row>
    <row r="4072" customFormat="false" ht="12.75" hidden="false" customHeight="false" outlineLevel="0" collapsed="false">
      <c r="E4072" s="143"/>
      <c r="F4072" s="143"/>
      <c r="G4072" s="143"/>
    </row>
    <row r="4073" customFormat="false" ht="12.75" hidden="false" customHeight="false" outlineLevel="0" collapsed="false">
      <c r="E4073" s="143"/>
      <c r="F4073" s="143"/>
      <c r="G4073" s="143"/>
    </row>
    <row r="4074" customFormat="false" ht="12.75" hidden="false" customHeight="false" outlineLevel="0" collapsed="false">
      <c r="E4074" s="143"/>
      <c r="F4074" s="143"/>
      <c r="G4074" s="143"/>
    </row>
    <row r="4075" customFormat="false" ht="12.75" hidden="false" customHeight="false" outlineLevel="0" collapsed="false">
      <c r="E4075" s="143"/>
      <c r="F4075" s="143"/>
      <c r="G4075" s="143"/>
    </row>
    <row r="4076" customFormat="false" ht="12.75" hidden="false" customHeight="false" outlineLevel="0" collapsed="false">
      <c r="E4076" s="143"/>
      <c r="F4076" s="143"/>
      <c r="G4076" s="143"/>
    </row>
    <row r="4077" customFormat="false" ht="12.75" hidden="false" customHeight="false" outlineLevel="0" collapsed="false">
      <c r="E4077" s="143"/>
      <c r="F4077" s="143"/>
      <c r="G4077" s="143"/>
    </row>
    <row r="4078" customFormat="false" ht="12.75" hidden="false" customHeight="false" outlineLevel="0" collapsed="false">
      <c r="E4078" s="143"/>
      <c r="F4078" s="143"/>
      <c r="G4078" s="143"/>
    </row>
    <row r="4079" customFormat="false" ht="12.75" hidden="false" customHeight="false" outlineLevel="0" collapsed="false">
      <c r="E4079" s="143"/>
      <c r="F4079" s="143"/>
      <c r="G4079" s="143"/>
    </row>
    <row r="4080" customFormat="false" ht="12.75" hidden="false" customHeight="false" outlineLevel="0" collapsed="false">
      <c r="E4080" s="143"/>
      <c r="F4080" s="143"/>
      <c r="G4080" s="143"/>
    </row>
    <row r="4081" customFormat="false" ht="12.75" hidden="false" customHeight="false" outlineLevel="0" collapsed="false">
      <c r="E4081" s="143"/>
      <c r="F4081" s="143"/>
      <c r="G4081" s="143"/>
    </row>
    <row r="4082" customFormat="false" ht="12.75" hidden="false" customHeight="false" outlineLevel="0" collapsed="false">
      <c r="E4082" s="143"/>
      <c r="F4082" s="143"/>
      <c r="G4082" s="143"/>
    </row>
    <row r="4083" customFormat="false" ht="12.75" hidden="false" customHeight="false" outlineLevel="0" collapsed="false">
      <c r="E4083" s="143"/>
      <c r="F4083" s="143"/>
      <c r="G4083" s="143"/>
    </row>
    <row r="4084" customFormat="false" ht="12.75" hidden="false" customHeight="false" outlineLevel="0" collapsed="false">
      <c r="E4084" s="143"/>
      <c r="F4084" s="143"/>
      <c r="G4084" s="143"/>
    </row>
    <row r="4085" customFormat="false" ht="12.75" hidden="false" customHeight="false" outlineLevel="0" collapsed="false">
      <c r="E4085" s="143"/>
      <c r="F4085" s="143"/>
      <c r="G4085" s="143"/>
    </row>
    <row r="4086" customFormat="false" ht="12.75" hidden="false" customHeight="false" outlineLevel="0" collapsed="false">
      <c r="E4086" s="143"/>
      <c r="F4086" s="143"/>
      <c r="G4086" s="143"/>
    </row>
    <row r="4087" customFormat="false" ht="12.75" hidden="false" customHeight="false" outlineLevel="0" collapsed="false">
      <c r="E4087" s="143"/>
      <c r="F4087" s="143"/>
      <c r="G4087" s="143"/>
    </row>
    <row r="4088" customFormat="false" ht="12.75" hidden="false" customHeight="false" outlineLevel="0" collapsed="false">
      <c r="E4088" s="143"/>
      <c r="F4088" s="143"/>
      <c r="G4088" s="143"/>
    </row>
    <row r="4089" customFormat="false" ht="12.75" hidden="false" customHeight="false" outlineLevel="0" collapsed="false">
      <c r="E4089" s="143"/>
      <c r="F4089" s="143"/>
      <c r="G4089" s="143"/>
    </row>
    <row r="4090" customFormat="false" ht="12.75" hidden="false" customHeight="false" outlineLevel="0" collapsed="false">
      <c r="E4090" s="143"/>
      <c r="F4090" s="143"/>
      <c r="G4090" s="143"/>
    </row>
    <row r="4091" customFormat="false" ht="12.75" hidden="false" customHeight="false" outlineLevel="0" collapsed="false">
      <c r="E4091" s="143"/>
      <c r="F4091" s="143"/>
      <c r="G4091" s="143"/>
    </row>
    <row r="4092" customFormat="false" ht="12.75" hidden="false" customHeight="false" outlineLevel="0" collapsed="false">
      <c r="E4092" s="143"/>
      <c r="F4092" s="143"/>
      <c r="G4092" s="143"/>
    </row>
    <row r="4093" customFormat="false" ht="12.75" hidden="false" customHeight="false" outlineLevel="0" collapsed="false">
      <c r="E4093" s="143"/>
      <c r="F4093" s="143"/>
      <c r="G4093" s="143"/>
    </row>
    <row r="4094" customFormat="false" ht="12.75" hidden="false" customHeight="false" outlineLevel="0" collapsed="false">
      <c r="E4094" s="143"/>
      <c r="F4094" s="143"/>
      <c r="G4094" s="143"/>
    </row>
    <row r="4095" customFormat="false" ht="12.75" hidden="false" customHeight="false" outlineLevel="0" collapsed="false">
      <c r="E4095" s="143"/>
      <c r="F4095" s="143"/>
      <c r="G4095" s="143"/>
    </row>
    <row r="4096" customFormat="false" ht="12.75" hidden="false" customHeight="false" outlineLevel="0" collapsed="false">
      <c r="E4096" s="143"/>
      <c r="F4096" s="143"/>
      <c r="G4096" s="143"/>
    </row>
    <row r="4097" customFormat="false" ht="12.75" hidden="false" customHeight="false" outlineLevel="0" collapsed="false">
      <c r="E4097" s="143"/>
      <c r="F4097" s="143"/>
      <c r="G4097" s="143"/>
    </row>
    <row r="4098" customFormat="false" ht="12.75" hidden="false" customHeight="false" outlineLevel="0" collapsed="false">
      <c r="E4098" s="143"/>
      <c r="F4098" s="143"/>
      <c r="G4098" s="143"/>
    </row>
    <row r="4099" customFormat="false" ht="12.75" hidden="false" customHeight="false" outlineLevel="0" collapsed="false">
      <c r="E4099" s="143"/>
      <c r="F4099" s="143"/>
      <c r="G4099" s="143"/>
    </row>
    <row r="4100" customFormat="false" ht="12.75" hidden="false" customHeight="false" outlineLevel="0" collapsed="false">
      <c r="E4100" s="143"/>
      <c r="F4100" s="143"/>
      <c r="G4100" s="143"/>
    </row>
    <row r="4101" customFormat="false" ht="12.75" hidden="false" customHeight="false" outlineLevel="0" collapsed="false">
      <c r="E4101" s="143"/>
      <c r="F4101" s="143"/>
      <c r="G4101" s="143"/>
    </row>
    <row r="4102" customFormat="false" ht="12.75" hidden="false" customHeight="false" outlineLevel="0" collapsed="false">
      <c r="E4102" s="143"/>
      <c r="F4102" s="143"/>
      <c r="G4102" s="143"/>
    </row>
    <row r="4103" customFormat="false" ht="12.75" hidden="false" customHeight="false" outlineLevel="0" collapsed="false">
      <c r="E4103" s="143"/>
      <c r="F4103" s="143"/>
      <c r="G4103" s="143"/>
    </row>
    <row r="4104" customFormat="false" ht="12.75" hidden="false" customHeight="false" outlineLevel="0" collapsed="false">
      <c r="E4104" s="143"/>
      <c r="F4104" s="143"/>
      <c r="G4104" s="143"/>
    </row>
    <row r="4105" customFormat="false" ht="12.75" hidden="false" customHeight="false" outlineLevel="0" collapsed="false">
      <c r="E4105" s="143"/>
      <c r="F4105" s="143"/>
      <c r="G4105" s="143"/>
    </row>
    <row r="4106" customFormat="false" ht="12.75" hidden="false" customHeight="false" outlineLevel="0" collapsed="false">
      <c r="E4106" s="143"/>
      <c r="F4106" s="143"/>
      <c r="G4106" s="143"/>
    </row>
    <row r="4107" customFormat="false" ht="12.75" hidden="false" customHeight="false" outlineLevel="0" collapsed="false">
      <c r="E4107" s="143"/>
      <c r="F4107" s="143"/>
      <c r="G4107" s="143"/>
    </row>
    <row r="4108" customFormat="false" ht="12.75" hidden="false" customHeight="false" outlineLevel="0" collapsed="false">
      <c r="E4108" s="143"/>
      <c r="F4108" s="143"/>
      <c r="G4108" s="143"/>
    </row>
    <row r="4109" customFormat="false" ht="12.75" hidden="false" customHeight="false" outlineLevel="0" collapsed="false">
      <c r="E4109" s="143"/>
      <c r="F4109" s="143"/>
      <c r="G4109" s="143"/>
    </row>
    <row r="4110" customFormat="false" ht="12.75" hidden="false" customHeight="false" outlineLevel="0" collapsed="false">
      <c r="E4110" s="143"/>
      <c r="F4110" s="143"/>
      <c r="G4110" s="143"/>
    </row>
    <row r="4111" customFormat="false" ht="12.75" hidden="false" customHeight="false" outlineLevel="0" collapsed="false">
      <c r="E4111" s="143"/>
      <c r="F4111" s="143"/>
      <c r="G4111" s="143"/>
    </row>
    <row r="4112" customFormat="false" ht="12.75" hidden="false" customHeight="false" outlineLevel="0" collapsed="false">
      <c r="E4112" s="143"/>
      <c r="F4112" s="143"/>
      <c r="G4112" s="143"/>
    </row>
    <row r="4113" customFormat="false" ht="12.75" hidden="false" customHeight="false" outlineLevel="0" collapsed="false">
      <c r="E4113" s="143"/>
      <c r="F4113" s="143"/>
      <c r="G4113" s="143"/>
    </row>
    <row r="4114" customFormat="false" ht="12.75" hidden="false" customHeight="false" outlineLevel="0" collapsed="false">
      <c r="E4114" s="143"/>
      <c r="F4114" s="143"/>
      <c r="G4114" s="143"/>
    </row>
    <row r="4115" customFormat="false" ht="12.75" hidden="false" customHeight="false" outlineLevel="0" collapsed="false">
      <c r="E4115" s="143"/>
      <c r="F4115" s="143"/>
      <c r="G4115" s="143"/>
    </row>
    <row r="4116" customFormat="false" ht="12.75" hidden="false" customHeight="false" outlineLevel="0" collapsed="false">
      <c r="E4116" s="143"/>
      <c r="F4116" s="143"/>
      <c r="G4116" s="143"/>
    </row>
    <row r="4117" customFormat="false" ht="12.75" hidden="false" customHeight="false" outlineLevel="0" collapsed="false">
      <c r="E4117" s="143"/>
      <c r="F4117" s="143"/>
      <c r="G4117" s="143"/>
    </row>
    <row r="4118" customFormat="false" ht="12.75" hidden="false" customHeight="false" outlineLevel="0" collapsed="false">
      <c r="E4118" s="143"/>
      <c r="F4118" s="143"/>
      <c r="G4118" s="143"/>
    </row>
    <row r="4119" customFormat="false" ht="12.75" hidden="false" customHeight="false" outlineLevel="0" collapsed="false">
      <c r="E4119" s="143"/>
      <c r="F4119" s="143"/>
      <c r="G4119" s="143"/>
    </row>
    <row r="4120" customFormat="false" ht="12.75" hidden="false" customHeight="false" outlineLevel="0" collapsed="false">
      <c r="E4120" s="143"/>
      <c r="F4120" s="143"/>
      <c r="G4120" s="143"/>
    </row>
    <row r="4121" customFormat="false" ht="12.75" hidden="false" customHeight="false" outlineLevel="0" collapsed="false">
      <c r="E4121" s="143"/>
      <c r="F4121" s="143"/>
      <c r="G4121" s="143"/>
    </row>
    <row r="4122" customFormat="false" ht="12.75" hidden="false" customHeight="false" outlineLevel="0" collapsed="false">
      <c r="E4122" s="143"/>
      <c r="F4122" s="143"/>
      <c r="G4122" s="143"/>
    </row>
    <row r="4123" customFormat="false" ht="12.75" hidden="false" customHeight="false" outlineLevel="0" collapsed="false">
      <c r="E4123" s="143"/>
      <c r="F4123" s="143"/>
      <c r="G4123" s="143"/>
    </row>
    <row r="4124" customFormat="false" ht="12.75" hidden="false" customHeight="false" outlineLevel="0" collapsed="false">
      <c r="E4124" s="143"/>
      <c r="F4124" s="143"/>
      <c r="G4124" s="143"/>
    </row>
    <row r="4125" customFormat="false" ht="12.75" hidden="false" customHeight="false" outlineLevel="0" collapsed="false">
      <c r="E4125" s="143"/>
      <c r="F4125" s="143"/>
      <c r="G4125" s="143"/>
    </row>
    <row r="4126" customFormat="false" ht="12.75" hidden="false" customHeight="false" outlineLevel="0" collapsed="false">
      <c r="E4126" s="143"/>
      <c r="F4126" s="143"/>
      <c r="G4126" s="143"/>
    </row>
    <row r="4127" customFormat="false" ht="12.75" hidden="false" customHeight="false" outlineLevel="0" collapsed="false">
      <c r="E4127" s="143"/>
      <c r="F4127" s="143"/>
      <c r="G4127" s="143"/>
    </row>
    <row r="4128" customFormat="false" ht="12.75" hidden="false" customHeight="false" outlineLevel="0" collapsed="false">
      <c r="E4128" s="143"/>
      <c r="F4128" s="143"/>
      <c r="G4128" s="143"/>
    </row>
    <row r="4129" customFormat="false" ht="12.75" hidden="false" customHeight="false" outlineLevel="0" collapsed="false">
      <c r="E4129" s="143"/>
      <c r="F4129" s="143"/>
      <c r="G4129" s="143"/>
    </row>
    <row r="4130" customFormat="false" ht="12.75" hidden="false" customHeight="false" outlineLevel="0" collapsed="false">
      <c r="E4130" s="143"/>
      <c r="F4130" s="143"/>
      <c r="G4130" s="143"/>
    </row>
    <row r="4131" customFormat="false" ht="12.75" hidden="false" customHeight="false" outlineLevel="0" collapsed="false">
      <c r="E4131" s="143"/>
      <c r="F4131" s="143"/>
      <c r="G4131" s="143"/>
    </row>
    <row r="4132" customFormat="false" ht="12.75" hidden="false" customHeight="false" outlineLevel="0" collapsed="false">
      <c r="E4132" s="143"/>
      <c r="F4132" s="143"/>
      <c r="G4132" s="143"/>
    </row>
    <row r="4133" customFormat="false" ht="12.75" hidden="false" customHeight="false" outlineLevel="0" collapsed="false">
      <c r="E4133" s="143"/>
      <c r="F4133" s="143"/>
      <c r="G4133" s="143"/>
    </row>
    <row r="4134" customFormat="false" ht="12.75" hidden="false" customHeight="false" outlineLevel="0" collapsed="false">
      <c r="E4134" s="143"/>
      <c r="F4134" s="143"/>
      <c r="G4134" s="143"/>
    </row>
    <row r="4135" customFormat="false" ht="12.75" hidden="false" customHeight="false" outlineLevel="0" collapsed="false">
      <c r="E4135" s="143"/>
      <c r="F4135" s="143"/>
      <c r="G4135" s="143"/>
    </row>
    <row r="4136" customFormat="false" ht="12.75" hidden="false" customHeight="false" outlineLevel="0" collapsed="false">
      <c r="E4136" s="143"/>
      <c r="F4136" s="143"/>
      <c r="G4136" s="143"/>
    </row>
    <row r="4137" customFormat="false" ht="12.75" hidden="false" customHeight="false" outlineLevel="0" collapsed="false">
      <c r="E4137" s="143"/>
      <c r="F4137" s="143"/>
      <c r="G4137" s="143"/>
    </row>
    <row r="4138" customFormat="false" ht="12.75" hidden="false" customHeight="false" outlineLevel="0" collapsed="false">
      <c r="E4138" s="143"/>
      <c r="F4138" s="143"/>
      <c r="G4138" s="143"/>
    </row>
    <row r="4139" customFormat="false" ht="12.75" hidden="false" customHeight="false" outlineLevel="0" collapsed="false">
      <c r="E4139" s="143"/>
      <c r="F4139" s="143"/>
      <c r="G4139" s="143"/>
    </row>
    <row r="4140" customFormat="false" ht="12.75" hidden="false" customHeight="false" outlineLevel="0" collapsed="false">
      <c r="E4140" s="143"/>
      <c r="F4140" s="143"/>
      <c r="G4140" s="143"/>
    </row>
    <row r="4141" customFormat="false" ht="12.75" hidden="false" customHeight="false" outlineLevel="0" collapsed="false">
      <c r="E4141" s="143"/>
      <c r="F4141" s="143"/>
      <c r="G4141" s="143"/>
    </row>
    <row r="4142" customFormat="false" ht="12.75" hidden="false" customHeight="false" outlineLevel="0" collapsed="false">
      <c r="E4142" s="143"/>
      <c r="F4142" s="143"/>
      <c r="G4142" s="143"/>
    </row>
    <row r="4143" customFormat="false" ht="12.75" hidden="false" customHeight="false" outlineLevel="0" collapsed="false">
      <c r="E4143" s="143"/>
      <c r="F4143" s="143"/>
      <c r="G4143" s="143"/>
    </row>
    <row r="4144" customFormat="false" ht="12.75" hidden="false" customHeight="false" outlineLevel="0" collapsed="false">
      <c r="E4144" s="143"/>
      <c r="F4144" s="143"/>
      <c r="G4144" s="143"/>
    </row>
    <row r="4145" customFormat="false" ht="12.75" hidden="false" customHeight="false" outlineLevel="0" collapsed="false">
      <c r="E4145" s="143"/>
      <c r="F4145" s="143"/>
      <c r="G4145" s="143"/>
    </row>
    <row r="4146" customFormat="false" ht="12.75" hidden="false" customHeight="false" outlineLevel="0" collapsed="false">
      <c r="E4146" s="143"/>
      <c r="F4146" s="143"/>
      <c r="G4146" s="143"/>
    </row>
    <row r="4147" customFormat="false" ht="12.75" hidden="false" customHeight="false" outlineLevel="0" collapsed="false">
      <c r="E4147" s="143"/>
      <c r="F4147" s="143"/>
      <c r="G4147" s="143"/>
    </row>
    <row r="4148" customFormat="false" ht="12.75" hidden="false" customHeight="false" outlineLevel="0" collapsed="false">
      <c r="E4148" s="143"/>
      <c r="F4148" s="143"/>
      <c r="G4148" s="143"/>
    </row>
    <row r="4149" customFormat="false" ht="12.75" hidden="false" customHeight="false" outlineLevel="0" collapsed="false">
      <c r="E4149" s="143"/>
      <c r="F4149" s="143"/>
      <c r="G4149" s="143"/>
    </row>
    <row r="4150" customFormat="false" ht="12.75" hidden="false" customHeight="false" outlineLevel="0" collapsed="false">
      <c r="E4150" s="143"/>
      <c r="F4150" s="143"/>
      <c r="G4150" s="143"/>
    </row>
    <row r="4151" customFormat="false" ht="12.75" hidden="false" customHeight="false" outlineLevel="0" collapsed="false">
      <c r="E4151" s="143"/>
      <c r="F4151" s="143"/>
      <c r="G4151" s="143"/>
    </row>
    <row r="4152" customFormat="false" ht="12.75" hidden="false" customHeight="false" outlineLevel="0" collapsed="false">
      <c r="E4152" s="143"/>
      <c r="F4152" s="143"/>
      <c r="G4152" s="143"/>
    </row>
    <row r="4153" customFormat="false" ht="12.75" hidden="false" customHeight="false" outlineLevel="0" collapsed="false">
      <c r="E4153" s="143"/>
      <c r="F4153" s="143"/>
      <c r="G4153" s="143"/>
    </row>
    <row r="4154" customFormat="false" ht="12.75" hidden="false" customHeight="false" outlineLevel="0" collapsed="false">
      <c r="E4154" s="143"/>
      <c r="F4154" s="143"/>
      <c r="G4154" s="143"/>
    </row>
    <row r="4155" customFormat="false" ht="12.75" hidden="false" customHeight="false" outlineLevel="0" collapsed="false">
      <c r="E4155" s="143"/>
      <c r="F4155" s="143"/>
      <c r="G4155" s="143"/>
    </row>
    <row r="4156" customFormat="false" ht="12.75" hidden="false" customHeight="false" outlineLevel="0" collapsed="false">
      <c r="E4156" s="143"/>
      <c r="F4156" s="143"/>
      <c r="G4156" s="143"/>
    </row>
    <row r="4157" customFormat="false" ht="12.75" hidden="false" customHeight="false" outlineLevel="0" collapsed="false">
      <c r="E4157" s="143"/>
      <c r="F4157" s="143"/>
      <c r="G4157" s="143"/>
    </row>
    <row r="4158" customFormat="false" ht="12.75" hidden="false" customHeight="false" outlineLevel="0" collapsed="false">
      <c r="E4158" s="143"/>
      <c r="F4158" s="143"/>
      <c r="G4158" s="143"/>
    </row>
    <row r="4159" customFormat="false" ht="12.75" hidden="false" customHeight="false" outlineLevel="0" collapsed="false">
      <c r="E4159" s="143"/>
      <c r="F4159" s="143"/>
      <c r="G4159" s="143"/>
    </row>
    <row r="4160" customFormat="false" ht="12.75" hidden="false" customHeight="false" outlineLevel="0" collapsed="false">
      <c r="E4160" s="143"/>
      <c r="F4160" s="143"/>
      <c r="G4160" s="143"/>
    </row>
    <row r="4161" customFormat="false" ht="12.75" hidden="false" customHeight="false" outlineLevel="0" collapsed="false">
      <c r="E4161" s="143"/>
      <c r="F4161" s="143"/>
      <c r="G4161" s="143"/>
    </row>
    <row r="4162" customFormat="false" ht="12.75" hidden="false" customHeight="false" outlineLevel="0" collapsed="false">
      <c r="E4162" s="143"/>
      <c r="F4162" s="143"/>
      <c r="G4162" s="143"/>
    </row>
    <row r="4163" customFormat="false" ht="12.75" hidden="false" customHeight="false" outlineLevel="0" collapsed="false">
      <c r="E4163" s="143"/>
      <c r="F4163" s="143"/>
      <c r="G4163" s="143"/>
    </row>
    <row r="4164" customFormat="false" ht="12.75" hidden="false" customHeight="false" outlineLevel="0" collapsed="false">
      <c r="E4164" s="143"/>
      <c r="F4164" s="143"/>
      <c r="G4164" s="143"/>
    </row>
    <row r="4165" customFormat="false" ht="12.75" hidden="false" customHeight="false" outlineLevel="0" collapsed="false">
      <c r="E4165" s="143"/>
      <c r="F4165" s="143"/>
      <c r="G4165" s="143"/>
    </row>
    <row r="4166" customFormat="false" ht="12.75" hidden="false" customHeight="false" outlineLevel="0" collapsed="false">
      <c r="E4166" s="143"/>
      <c r="F4166" s="143"/>
      <c r="G4166" s="143"/>
    </row>
    <row r="4167" customFormat="false" ht="12.75" hidden="false" customHeight="false" outlineLevel="0" collapsed="false">
      <c r="E4167" s="143"/>
      <c r="F4167" s="143"/>
      <c r="G4167" s="143"/>
    </row>
    <row r="4168" customFormat="false" ht="12.75" hidden="false" customHeight="false" outlineLevel="0" collapsed="false">
      <c r="E4168" s="143"/>
      <c r="F4168" s="143"/>
      <c r="G4168" s="143"/>
    </row>
    <row r="4169" customFormat="false" ht="12.75" hidden="false" customHeight="false" outlineLevel="0" collapsed="false">
      <c r="E4169" s="143"/>
      <c r="F4169" s="143"/>
      <c r="G4169" s="143"/>
    </row>
    <row r="4170" customFormat="false" ht="12.75" hidden="false" customHeight="false" outlineLevel="0" collapsed="false">
      <c r="E4170" s="143"/>
      <c r="F4170" s="143"/>
      <c r="G4170" s="143"/>
    </row>
    <row r="4171" customFormat="false" ht="12.75" hidden="false" customHeight="false" outlineLevel="0" collapsed="false">
      <c r="E4171" s="143"/>
      <c r="F4171" s="143"/>
      <c r="G4171" s="143"/>
    </row>
    <row r="4172" customFormat="false" ht="12.75" hidden="false" customHeight="false" outlineLevel="0" collapsed="false">
      <c r="E4172" s="143"/>
      <c r="F4172" s="143"/>
      <c r="G4172" s="143"/>
    </row>
    <row r="4173" customFormat="false" ht="12.75" hidden="false" customHeight="false" outlineLevel="0" collapsed="false">
      <c r="E4173" s="143"/>
      <c r="F4173" s="143"/>
      <c r="G4173" s="143"/>
    </row>
    <row r="4174" customFormat="false" ht="12.75" hidden="false" customHeight="false" outlineLevel="0" collapsed="false">
      <c r="E4174" s="143"/>
      <c r="F4174" s="143"/>
      <c r="G4174" s="143"/>
    </row>
    <row r="4175" customFormat="false" ht="12.75" hidden="false" customHeight="false" outlineLevel="0" collapsed="false">
      <c r="E4175" s="143"/>
      <c r="F4175" s="143"/>
      <c r="G4175" s="143"/>
    </row>
    <row r="4176" customFormat="false" ht="12.75" hidden="false" customHeight="false" outlineLevel="0" collapsed="false">
      <c r="E4176" s="143"/>
      <c r="F4176" s="143"/>
      <c r="G4176" s="143"/>
    </row>
    <row r="4177" customFormat="false" ht="12.75" hidden="false" customHeight="false" outlineLevel="0" collapsed="false">
      <c r="E4177" s="143"/>
      <c r="F4177" s="143"/>
      <c r="G4177" s="143"/>
    </row>
    <row r="4178" customFormat="false" ht="12.75" hidden="false" customHeight="false" outlineLevel="0" collapsed="false">
      <c r="E4178" s="143"/>
      <c r="F4178" s="143"/>
      <c r="G4178" s="143"/>
    </row>
    <row r="4179" customFormat="false" ht="12.75" hidden="false" customHeight="false" outlineLevel="0" collapsed="false">
      <c r="E4179" s="143"/>
      <c r="F4179" s="143"/>
      <c r="G4179" s="143"/>
    </row>
    <row r="4180" customFormat="false" ht="12.75" hidden="false" customHeight="false" outlineLevel="0" collapsed="false">
      <c r="E4180" s="143"/>
      <c r="F4180" s="143"/>
      <c r="G4180" s="143"/>
    </row>
    <row r="4181" customFormat="false" ht="12.75" hidden="false" customHeight="false" outlineLevel="0" collapsed="false">
      <c r="E4181" s="143"/>
      <c r="F4181" s="143"/>
      <c r="G4181" s="143"/>
    </row>
    <row r="4182" customFormat="false" ht="12.75" hidden="false" customHeight="false" outlineLevel="0" collapsed="false">
      <c r="E4182" s="143"/>
      <c r="F4182" s="143"/>
      <c r="G4182" s="143"/>
    </row>
    <row r="4183" customFormat="false" ht="12.75" hidden="false" customHeight="false" outlineLevel="0" collapsed="false">
      <c r="E4183" s="143"/>
      <c r="F4183" s="143"/>
      <c r="G4183" s="143"/>
    </row>
    <row r="4184" customFormat="false" ht="12.75" hidden="false" customHeight="false" outlineLevel="0" collapsed="false">
      <c r="E4184" s="143"/>
      <c r="F4184" s="143"/>
      <c r="G4184" s="143"/>
    </row>
    <row r="4185" customFormat="false" ht="12.75" hidden="false" customHeight="false" outlineLevel="0" collapsed="false">
      <c r="E4185" s="143"/>
      <c r="F4185" s="143"/>
      <c r="G4185" s="143"/>
    </row>
    <row r="4186" customFormat="false" ht="12.75" hidden="false" customHeight="false" outlineLevel="0" collapsed="false">
      <c r="E4186" s="143"/>
      <c r="F4186" s="143"/>
      <c r="G4186" s="143"/>
    </row>
    <row r="4187" customFormat="false" ht="12.75" hidden="false" customHeight="false" outlineLevel="0" collapsed="false">
      <c r="E4187" s="143"/>
      <c r="F4187" s="143"/>
      <c r="G4187" s="143"/>
    </row>
    <row r="4188" customFormat="false" ht="12.75" hidden="false" customHeight="false" outlineLevel="0" collapsed="false">
      <c r="E4188" s="143"/>
      <c r="F4188" s="143"/>
      <c r="G4188" s="143"/>
    </row>
    <row r="4189" customFormat="false" ht="12.75" hidden="false" customHeight="false" outlineLevel="0" collapsed="false">
      <c r="E4189" s="143"/>
      <c r="F4189" s="143"/>
      <c r="G4189" s="143"/>
    </row>
    <row r="4190" customFormat="false" ht="12.75" hidden="false" customHeight="false" outlineLevel="0" collapsed="false">
      <c r="E4190" s="143"/>
      <c r="F4190" s="143"/>
      <c r="G4190" s="143"/>
    </row>
    <row r="4191" customFormat="false" ht="12.75" hidden="false" customHeight="false" outlineLevel="0" collapsed="false">
      <c r="E4191" s="143"/>
      <c r="F4191" s="143"/>
      <c r="G4191" s="143"/>
    </row>
    <row r="4192" customFormat="false" ht="12.75" hidden="false" customHeight="false" outlineLevel="0" collapsed="false">
      <c r="E4192" s="143"/>
      <c r="F4192" s="143"/>
      <c r="G4192" s="143"/>
    </row>
    <row r="4193" customFormat="false" ht="12.75" hidden="false" customHeight="false" outlineLevel="0" collapsed="false">
      <c r="E4193" s="143"/>
      <c r="F4193" s="143"/>
      <c r="G4193" s="143"/>
    </row>
    <row r="4194" customFormat="false" ht="12.75" hidden="false" customHeight="false" outlineLevel="0" collapsed="false">
      <c r="E4194" s="143"/>
      <c r="F4194" s="143"/>
      <c r="G4194" s="143"/>
    </row>
    <row r="4195" customFormat="false" ht="12.75" hidden="false" customHeight="false" outlineLevel="0" collapsed="false">
      <c r="E4195" s="143"/>
      <c r="F4195" s="143"/>
      <c r="G4195" s="143"/>
    </row>
    <row r="4196" customFormat="false" ht="12.75" hidden="false" customHeight="false" outlineLevel="0" collapsed="false">
      <c r="E4196" s="143"/>
      <c r="F4196" s="143"/>
      <c r="G4196" s="143"/>
    </row>
    <row r="4197" customFormat="false" ht="12.75" hidden="false" customHeight="false" outlineLevel="0" collapsed="false">
      <c r="E4197" s="143"/>
      <c r="F4197" s="143"/>
      <c r="G4197" s="143"/>
    </row>
    <row r="4198" customFormat="false" ht="12.75" hidden="false" customHeight="false" outlineLevel="0" collapsed="false">
      <c r="E4198" s="143"/>
      <c r="F4198" s="143"/>
      <c r="G4198" s="143"/>
    </row>
    <row r="4199" customFormat="false" ht="12.75" hidden="false" customHeight="false" outlineLevel="0" collapsed="false">
      <c r="E4199" s="143"/>
      <c r="F4199" s="143"/>
      <c r="G4199" s="143"/>
    </row>
    <row r="4200" customFormat="false" ht="12.75" hidden="false" customHeight="false" outlineLevel="0" collapsed="false">
      <c r="E4200" s="143"/>
      <c r="F4200" s="143"/>
      <c r="G4200" s="143"/>
    </row>
    <row r="4201" customFormat="false" ht="12.75" hidden="false" customHeight="false" outlineLevel="0" collapsed="false">
      <c r="E4201" s="143"/>
      <c r="F4201" s="143"/>
      <c r="G4201" s="143"/>
    </row>
    <row r="4202" customFormat="false" ht="12.75" hidden="false" customHeight="false" outlineLevel="0" collapsed="false">
      <c r="E4202" s="143"/>
      <c r="F4202" s="143"/>
      <c r="G4202" s="143"/>
    </row>
    <row r="4203" customFormat="false" ht="12.75" hidden="false" customHeight="false" outlineLevel="0" collapsed="false">
      <c r="E4203" s="143"/>
      <c r="F4203" s="143"/>
      <c r="G4203" s="143"/>
    </row>
    <row r="4204" customFormat="false" ht="12.75" hidden="false" customHeight="false" outlineLevel="0" collapsed="false">
      <c r="E4204" s="143"/>
      <c r="F4204" s="143"/>
      <c r="G4204" s="143"/>
    </row>
    <row r="4205" customFormat="false" ht="12.75" hidden="false" customHeight="false" outlineLevel="0" collapsed="false">
      <c r="E4205" s="143"/>
      <c r="F4205" s="143"/>
      <c r="G4205" s="143"/>
    </row>
    <row r="4206" customFormat="false" ht="12.75" hidden="false" customHeight="false" outlineLevel="0" collapsed="false">
      <c r="E4206" s="143"/>
      <c r="F4206" s="143"/>
      <c r="G4206" s="143"/>
    </row>
    <row r="4207" customFormat="false" ht="12.75" hidden="false" customHeight="false" outlineLevel="0" collapsed="false">
      <c r="E4207" s="143"/>
      <c r="F4207" s="143"/>
      <c r="G4207" s="143"/>
    </row>
    <row r="4208" customFormat="false" ht="12.75" hidden="false" customHeight="false" outlineLevel="0" collapsed="false">
      <c r="E4208" s="143"/>
      <c r="F4208" s="143"/>
      <c r="G4208" s="143"/>
    </row>
    <row r="4209" customFormat="false" ht="12.75" hidden="false" customHeight="false" outlineLevel="0" collapsed="false">
      <c r="E4209" s="143"/>
      <c r="F4209" s="143"/>
      <c r="G4209" s="143"/>
    </row>
    <row r="4210" customFormat="false" ht="12.75" hidden="false" customHeight="false" outlineLevel="0" collapsed="false">
      <c r="E4210" s="143"/>
      <c r="F4210" s="143"/>
      <c r="G4210" s="143"/>
    </row>
    <row r="4211" customFormat="false" ht="12.75" hidden="false" customHeight="false" outlineLevel="0" collapsed="false">
      <c r="E4211" s="143"/>
      <c r="F4211" s="143"/>
      <c r="G4211" s="143"/>
    </row>
    <row r="4212" customFormat="false" ht="12.75" hidden="false" customHeight="false" outlineLevel="0" collapsed="false">
      <c r="E4212" s="143"/>
      <c r="F4212" s="143"/>
      <c r="G4212" s="143"/>
    </row>
    <row r="4213" customFormat="false" ht="12.75" hidden="false" customHeight="false" outlineLevel="0" collapsed="false">
      <c r="E4213" s="143"/>
      <c r="F4213" s="143"/>
      <c r="G4213" s="143"/>
    </row>
    <row r="4214" customFormat="false" ht="12.75" hidden="false" customHeight="false" outlineLevel="0" collapsed="false">
      <c r="E4214" s="143"/>
      <c r="F4214" s="143"/>
      <c r="G4214" s="143"/>
    </row>
    <row r="4215" customFormat="false" ht="12.75" hidden="false" customHeight="false" outlineLevel="0" collapsed="false">
      <c r="E4215" s="143"/>
      <c r="F4215" s="143"/>
      <c r="G4215" s="143"/>
    </row>
    <row r="4216" customFormat="false" ht="12.75" hidden="false" customHeight="false" outlineLevel="0" collapsed="false">
      <c r="E4216" s="143"/>
      <c r="F4216" s="143"/>
      <c r="G4216" s="143"/>
    </row>
    <row r="4217" customFormat="false" ht="12.75" hidden="false" customHeight="false" outlineLevel="0" collapsed="false">
      <c r="E4217" s="143"/>
      <c r="F4217" s="143"/>
      <c r="G4217" s="143"/>
    </row>
    <row r="4218" customFormat="false" ht="12.75" hidden="false" customHeight="false" outlineLevel="0" collapsed="false">
      <c r="E4218" s="143"/>
      <c r="F4218" s="143"/>
      <c r="G4218" s="143"/>
    </row>
    <row r="4219" customFormat="false" ht="12.75" hidden="false" customHeight="false" outlineLevel="0" collapsed="false">
      <c r="E4219" s="143"/>
      <c r="F4219" s="143"/>
      <c r="G4219" s="143"/>
    </row>
    <row r="4220" customFormat="false" ht="12.75" hidden="false" customHeight="false" outlineLevel="0" collapsed="false">
      <c r="E4220" s="143"/>
      <c r="F4220" s="143"/>
      <c r="G4220" s="143"/>
    </row>
    <row r="4221" customFormat="false" ht="12.75" hidden="false" customHeight="false" outlineLevel="0" collapsed="false">
      <c r="E4221" s="143"/>
      <c r="F4221" s="143"/>
      <c r="G4221" s="143"/>
    </row>
    <row r="4222" customFormat="false" ht="12.75" hidden="false" customHeight="false" outlineLevel="0" collapsed="false">
      <c r="E4222" s="143"/>
      <c r="F4222" s="143"/>
      <c r="G4222" s="143"/>
    </row>
    <row r="4223" customFormat="false" ht="12.75" hidden="false" customHeight="false" outlineLevel="0" collapsed="false">
      <c r="E4223" s="143"/>
      <c r="F4223" s="143"/>
      <c r="G4223" s="143"/>
    </row>
    <row r="4224" customFormat="false" ht="12.75" hidden="false" customHeight="false" outlineLevel="0" collapsed="false">
      <c r="E4224" s="143"/>
      <c r="F4224" s="143"/>
      <c r="G4224" s="143"/>
    </row>
    <row r="4225" customFormat="false" ht="12.75" hidden="false" customHeight="false" outlineLevel="0" collapsed="false">
      <c r="E4225" s="143"/>
      <c r="F4225" s="143"/>
      <c r="G4225" s="143"/>
    </row>
    <row r="4226" customFormat="false" ht="12.75" hidden="false" customHeight="false" outlineLevel="0" collapsed="false">
      <c r="E4226" s="143"/>
      <c r="F4226" s="143"/>
      <c r="G4226" s="143"/>
    </row>
    <row r="4227" customFormat="false" ht="12.75" hidden="false" customHeight="false" outlineLevel="0" collapsed="false">
      <c r="E4227" s="143"/>
      <c r="F4227" s="143"/>
      <c r="G4227" s="143"/>
    </row>
    <row r="4228" customFormat="false" ht="12.75" hidden="false" customHeight="false" outlineLevel="0" collapsed="false">
      <c r="E4228" s="143"/>
      <c r="F4228" s="143"/>
      <c r="G4228" s="143"/>
    </row>
    <row r="4229" customFormat="false" ht="12.75" hidden="false" customHeight="false" outlineLevel="0" collapsed="false">
      <c r="E4229" s="143"/>
      <c r="F4229" s="143"/>
      <c r="G4229" s="143"/>
    </row>
    <row r="4230" customFormat="false" ht="12.75" hidden="false" customHeight="false" outlineLevel="0" collapsed="false">
      <c r="E4230" s="143"/>
      <c r="F4230" s="143"/>
      <c r="G4230" s="143"/>
    </row>
    <row r="4231" customFormat="false" ht="12.75" hidden="false" customHeight="false" outlineLevel="0" collapsed="false">
      <c r="E4231" s="143"/>
      <c r="F4231" s="143"/>
      <c r="G4231" s="143"/>
    </row>
    <row r="4232" customFormat="false" ht="12.75" hidden="false" customHeight="false" outlineLevel="0" collapsed="false">
      <c r="E4232" s="143"/>
      <c r="F4232" s="143"/>
      <c r="G4232" s="143"/>
    </row>
    <row r="4233" customFormat="false" ht="12.75" hidden="false" customHeight="false" outlineLevel="0" collapsed="false">
      <c r="E4233" s="143"/>
      <c r="F4233" s="143"/>
      <c r="G4233" s="143"/>
    </row>
    <row r="4234" customFormat="false" ht="12.75" hidden="false" customHeight="false" outlineLevel="0" collapsed="false">
      <c r="E4234" s="143"/>
      <c r="F4234" s="143"/>
      <c r="G4234" s="143"/>
    </row>
    <row r="4235" customFormat="false" ht="12.75" hidden="false" customHeight="false" outlineLevel="0" collapsed="false">
      <c r="E4235" s="143"/>
      <c r="F4235" s="143"/>
      <c r="G4235" s="143"/>
    </row>
    <row r="4236" customFormat="false" ht="12.75" hidden="false" customHeight="false" outlineLevel="0" collapsed="false">
      <c r="E4236" s="143"/>
      <c r="F4236" s="143"/>
      <c r="G4236" s="143"/>
    </row>
    <row r="4237" customFormat="false" ht="12.75" hidden="false" customHeight="false" outlineLevel="0" collapsed="false">
      <c r="E4237" s="143"/>
      <c r="F4237" s="143"/>
      <c r="G4237" s="143"/>
    </row>
    <row r="4238" customFormat="false" ht="12.75" hidden="false" customHeight="false" outlineLevel="0" collapsed="false">
      <c r="E4238" s="143"/>
      <c r="F4238" s="143"/>
      <c r="G4238" s="143"/>
    </row>
    <row r="4239" customFormat="false" ht="12.75" hidden="false" customHeight="false" outlineLevel="0" collapsed="false">
      <c r="E4239" s="143"/>
      <c r="F4239" s="143"/>
      <c r="G4239" s="143"/>
    </row>
    <row r="4240" customFormat="false" ht="12.75" hidden="false" customHeight="false" outlineLevel="0" collapsed="false">
      <c r="E4240" s="143"/>
      <c r="F4240" s="143"/>
      <c r="G4240" s="143"/>
    </row>
    <row r="4241" customFormat="false" ht="12.75" hidden="false" customHeight="false" outlineLevel="0" collapsed="false">
      <c r="E4241" s="143"/>
      <c r="F4241" s="143"/>
      <c r="G4241" s="143"/>
    </row>
    <row r="4242" customFormat="false" ht="12.75" hidden="false" customHeight="false" outlineLevel="0" collapsed="false">
      <c r="E4242" s="143"/>
      <c r="F4242" s="143"/>
      <c r="G4242" s="143"/>
    </row>
    <row r="4243" customFormat="false" ht="12.75" hidden="false" customHeight="false" outlineLevel="0" collapsed="false">
      <c r="E4243" s="143"/>
      <c r="F4243" s="143"/>
      <c r="G4243" s="143"/>
    </row>
    <row r="4244" customFormat="false" ht="12.75" hidden="false" customHeight="false" outlineLevel="0" collapsed="false">
      <c r="E4244" s="143"/>
      <c r="F4244" s="143"/>
      <c r="G4244" s="143"/>
    </row>
    <row r="4245" customFormat="false" ht="12.75" hidden="false" customHeight="false" outlineLevel="0" collapsed="false">
      <c r="E4245" s="143"/>
      <c r="F4245" s="143"/>
      <c r="G4245" s="143"/>
    </row>
    <row r="4246" customFormat="false" ht="12.75" hidden="false" customHeight="false" outlineLevel="0" collapsed="false">
      <c r="E4246" s="143"/>
      <c r="F4246" s="143"/>
      <c r="G4246" s="143"/>
    </row>
    <row r="4247" customFormat="false" ht="12.75" hidden="false" customHeight="false" outlineLevel="0" collapsed="false">
      <c r="E4247" s="143"/>
      <c r="F4247" s="143"/>
      <c r="G4247" s="143"/>
    </row>
    <row r="4248" customFormat="false" ht="12.75" hidden="false" customHeight="false" outlineLevel="0" collapsed="false">
      <c r="E4248" s="143"/>
      <c r="F4248" s="143"/>
      <c r="G4248" s="143"/>
    </row>
    <row r="4249" customFormat="false" ht="12.75" hidden="false" customHeight="false" outlineLevel="0" collapsed="false">
      <c r="E4249" s="143"/>
      <c r="F4249" s="143"/>
      <c r="G4249" s="143"/>
    </row>
    <row r="4250" customFormat="false" ht="12.75" hidden="false" customHeight="false" outlineLevel="0" collapsed="false">
      <c r="E4250" s="143"/>
      <c r="F4250" s="143"/>
      <c r="G4250" s="143"/>
    </row>
    <row r="4251" customFormat="false" ht="12.75" hidden="false" customHeight="false" outlineLevel="0" collapsed="false">
      <c r="E4251" s="143"/>
      <c r="F4251" s="143"/>
      <c r="G4251" s="143"/>
    </row>
    <row r="4252" customFormat="false" ht="12.75" hidden="false" customHeight="false" outlineLevel="0" collapsed="false">
      <c r="E4252" s="143"/>
      <c r="F4252" s="143"/>
      <c r="G4252" s="143"/>
    </row>
    <row r="4253" customFormat="false" ht="12.75" hidden="false" customHeight="false" outlineLevel="0" collapsed="false">
      <c r="E4253" s="143"/>
      <c r="F4253" s="143"/>
      <c r="G4253" s="143"/>
    </row>
    <row r="4254" customFormat="false" ht="12.75" hidden="false" customHeight="false" outlineLevel="0" collapsed="false">
      <c r="E4254" s="143"/>
      <c r="F4254" s="143"/>
      <c r="G4254" s="143"/>
    </row>
    <row r="4255" customFormat="false" ht="12.75" hidden="false" customHeight="false" outlineLevel="0" collapsed="false">
      <c r="E4255" s="143"/>
      <c r="F4255" s="143"/>
      <c r="G4255" s="143"/>
    </row>
    <row r="4256" customFormat="false" ht="12.75" hidden="false" customHeight="false" outlineLevel="0" collapsed="false">
      <c r="E4256" s="143"/>
      <c r="F4256" s="143"/>
      <c r="G4256" s="143"/>
    </row>
    <row r="4257" customFormat="false" ht="12.75" hidden="false" customHeight="false" outlineLevel="0" collapsed="false">
      <c r="E4257" s="143"/>
      <c r="F4257" s="143"/>
      <c r="G4257" s="143"/>
    </row>
    <row r="4258" customFormat="false" ht="12.75" hidden="false" customHeight="false" outlineLevel="0" collapsed="false">
      <c r="E4258" s="143"/>
      <c r="F4258" s="143"/>
      <c r="G4258" s="143"/>
    </row>
    <row r="4259" customFormat="false" ht="12.75" hidden="false" customHeight="false" outlineLevel="0" collapsed="false">
      <c r="E4259" s="143"/>
      <c r="F4259" s="143"/>
      <c r="G4259" s="143"/>
    </row>
    <row r="4260" customFormat="false" ht="12.75" hidden="false" customHeight="false" outlineLevel="0" collapsed="false">
      <c r="E4260" s="143"/>
      <c r="F4260" s="143"/>
      <c r="G4260" s="143"/>
    </row>
    <row r="4261" customFormat="false" ht="12.75" hidden="false" customHeight="false" outlineLevel="0" collapsed="false">
      <c r="E4261" s="143"/>
      <c r="F4261" s="143"/>
      <c r="G4261" s="143"/>
    </row>
    <row r="4262" customFormat="false" ht="12.75" hidden="false" customHeight="false" outlineLevel="0" collapsed="false">
      <c r="E4262" s="143"/>
      <c r="F4262" s="143"/>
      <c r="G4262" s="143"/>
    </row>
    <row r="4263" customFormat="false" ht="12.75" hidden="false" customHeight="false" outlineLevel="0" collapsed="false">
      <c r="E4263" s="143"/>
      <c r="F4263" s="143"/>
      <c r="G4263" s="143"/>
    </row>
    <row r="4264" customFormat="false" ht="12.75" hidden="false" customHeight="false" outlineLevel="0" collapsed="false">
      <c r="E4264" s="143"/>
      <c r="F4264" s="143"/>
      <c r="G4264" s="143"/>
    </row>
    <row r="4265" customFormat="false" ht="12.75" hidden="false" customHeight="false" outlineLevel="0" collapsed="false">
      <c r="E4265" s="143"/>
      <c r="F4265" s="143"/>
      <c r="G4265" s="143"/>
    </row>
    <row r="4266" customFormat="false" ht="12.75" hidden="false" customHeight="false" outlineLevel="0" collapsed="false">
      <c r="E4266" s="143"/>
      <c r="F4266" s="143"/>
      <c r="G4266" s="143"/>
    </row>
    <row r="4267" customFormat="false" ht="12.75" hidden="false" customHeight="false" outlineLevel="0" collapsed="false">
      <c r="E4267" s="143"/>
      <c r="F4267" s="143"/>
      <c r="G4267" s="143"/>
    </row>
    <row r="4268" customFormat="false" ht="12.75" hidden="false" customHeight="false" outlineLevel="0" collapsed="false">
      <c r="E4268" s="143"/>
      <c r="F4268" s="143"/>
      <c r="G4268" s="143"/>
    </row>
    <row r="4269" customFormat="false" ht="12.75" hidden="false" customHeight="false" outlineLevel="0" collapsed="false">
      <c r="E4269" s="143"/>
      <c r="F4269" s="143"/>
      <c r="G4269" s="143"/>
    </row>
    <row r="4270" customFormat="false" ht="12.75" hidden="false" customHeight="false" outlineLevel="0" collapsed="false">
      <c r="E4270" s="143"/>
      <c r="F4270" s="143"/>
      <c r="G4270" s="143"/>
    </row>
    <row r="4271" customFormat="false" ht="12.75" hidden="false" customHeight="false" outlineLevel="0" collapsed="false">
      <c r="E4271" s="143"/>
      <c r="F4271" s="143"/>
      <c r="G4271" s="143"/>
    </row>
    <row r="4272" customFormat="false" ht="12.75" hidden="false" customHeight="false" outlineLevel="0" collapsed="false">
      <c r="E4272" s="143"/>
      <c r="F4272" s="143"/>
      <c r="G4272" s="143"/>
    </row>
    <row r="4273" customFormat="false" ht="12.75" hidden="false" customHeight="false" outlineLevel="0" collapsed="false">
      <c r="E4273" s="143"/>
      <c r="F4273" s="143"/>
      <c r="G4273" s="143"/>
    </row>
    <row r="4274" customFormat="false" ht="12.75" hidden="false" customHeight="false" outlineLevel="0" collapsed="false">
      <c r="E4274" s="143"/>
      <c r="F4274" s="143"/>
      <c r="G4274" s="143"/>
    </row>
    <row r="4275" customFormat="false" ht="12.75" hidden="false" customHeight="false" outlineLevel="0" collapsed="false">
      <c r="E4275" s="143"/>
      <c r="F4275" s="143"/>
      <c r="G4275" s="143"/>
    </row>
    <row r="4276" customFormat="false" ht="12.75" hidden="false" customHeight="false" outlineLevel="0" collapsed="false">
      <c r="E4276" s="143"/>
      <c r="F4276" s="143"/>
      <c r="G4276" s="143"/>
    </row>
    <row r="4277" customFormat="false" ht="12.75" hidden="false" customHeight="false" outlineLevel="0" collapsed="false">
      <c r="E4277" s="143"/>
      <c r="F4277" s="143"/>
      <c r="G4277" s="143"/>
    </row>
    <row r="4278" customFormat="false" ht="12.75" hidden="false" customHeight="false" outlineLevel="0" collapsed="false">
      <c r="E4278" s="143"/>
      <c r="F4278" s="143"/>
      <c r="G4278" s="143"/>
    </row>
    <row r="4279" customFormat="false" ht="12.75" hidden="false" customHeight="false" outlineLevel="0" collapsed="false">
      <c r="E4279" s="143"/>
      <c r="F4279" s="143"/>
      <c r="G4279" s="143"/>
    </row>
    <row r="4280" customFormat="false" ht="12.75" hidden="false" customHeight="false" outlineLevel="0" collapsed="false">
      <c r="E4280" s="143"/>
      <c r="F4280" s="143"/>
      <c r="G4280" s="143"/>
    </row>
    <row r="4281" customFormat="false" ht="12.75" hidden="false" customHeight="false" outlineLevel="0" collapsed="false">
      <c r="E4281" s="143"/>
      <c r="F4281" s="143"/>
      <c r="G4281" s="143"/>
    </row>
    <row r="4282" customFormat="false" ht="12.75" hidden="false" customHeight="false" outlineLevel="0" collapsed="false">
      <c r="E4282" s="143"/>
      <c r="F4282" s="143"/>
      <c r="G4282" s="143"/>
    </row>
    <row r="4283" customFormat="false" ht="12.75" hidden="false" customHeight="false" outlineLevel="0" collapsed="false">
      <c r="E4283" s="143"/>
      <c r="F4283" s="143"/>
      <c r="G4283" s="143"/>
    </row>
    <row r="4284" customFormat="false" ht="12.75" hidden="false" customHeight="false" outlineLevel="0" collapsed="false">
      <c r="E4284" s="143"/>
      <c r="F4284" s="143"/>
      <c r="G4284" s="143"/>
    </row>
    <row r="4285" customFormat="false" ht="12.75" hidden="false" customHeight="false" outlineLevel="0" collapsed="false">
      <c r="E4285" s="143"/>
      <c r="F4285" s="143"/>
      <c r="G4285" s="143"/>
    </row>
    <row r="4286" customFormat="false" ht="12.75" hidden="false" customHeight="false" outlineLevel="0" collapsed="false">
      <c r="E4286" s="143"/>
      <c r="F4286" s="143"/>
      <c r="G4286" s="143"/>
    </row>
    <row r="4287" customFormat="false" ht="12.75" hidden="false" customHeight="false" outlineLevel="0" collapsed="false">
      <c r="E4287" s="143"/>
      <c r="F4287" s="143"/>
      <c r="G4287" s="143"/>
    </row>
    <row r="4288" customFormat="false" ht="12.75" hidden="false" customHeight="false" outlineLevel="0" collapsed="false">
      <c r="E4288" s="143"/>
      <c r="F4288" s="143"/>
      <c r="G4288" s="143"/>
    </row>
    <row r="4289" customFormat="false" ht="12.75" hidden="false" customHeight="false" outlineLevel="0" collapsed="false">
      <c r="E4289" s="143"/>
      <c r="F4289" s="143"/>
      <c r="G4289" s="143"/>
    </row>
    <row r="4290" customFormat="false" ht="12.75" hidden="false" customHeight="false" outlineLevel="0" collapsed="false">
      <c r="E4290" s="143"/>
      <c r="F4290" s="143"/>
      <c r="G4290" s="143"/>
    </row>
    <row r="4291" customFormat="false" ht="12.75" hidden="false" customHeight="false" outlineLevel="0" collapsed="false">
      <c r="E4291" s="143"/>
      <c r="F4291" s="143"/>
      <c r="G4291" s="143"/>
    </row>
    <row r="4292" customFormat="false" ht="12.75" hidden="false" customHeight="false" outlineLevel="0" collapsed="false">
      <c r="E4292" s="143"/>
      <c r="F4292" s="143"/>
      <c r="G4292" s="143"/>
    </row>
    <row r="4293" customFormat="false" ht="12.75" hidden="false" customHeight="false" outlineLevel="0" collapsed="false">
      <c r="E4293" s="143"/>
      <c r="F4293" s="143"/>
      <c r="G4293" s="143"/>
    </row>
    <row r="4294" customFormat="false" ht="12.75" hidden="false" customHeight="false" outlineLevel="0" collapsed="false">
      <c r="E4294" s="143"/>
      <c r="F4294" s="143"/>
      <c r="G4294" s="143"/>
    </row>
    <row r="4295" customFormat="false" ht="12.75" hidden="false" customHeight="false" outlineLevel="0" collapsed="false">
      <c r="E4295" s="143"/>
      <c r="F4295" s="143"/>
      <c r="G4295" s="143"/>
    </row>
    <row r="4296" customFormat="false" ht="12.75" hidden="false" customHeight="false" outlineLevel="0" collapsed="false">
      <c r="E4296" s="143"/>
      <c r="F4296" s="143"/>
      <c r="G4296" s="143"/>
    </row>
    <row r="4297" customFormat="false" ht="12.75" hidden="false" customHeight="false" outlineLevel="0" collapsed="false">
      <c r="E4297" s="143"/>
      <c r="F4297" s="143"/>
      <c r="G4297" s="143"/>
    </row>
    <row r="4298" customFormat="false" ht="12.75" hidden="false" customHeight="false" outlineLevel="0" collapsed="false">
      <c r="E4298" s="143"/>
      <c r="F4298" s="143"/>
      <c r="G4298" s="143"/>
    </row>
    <row r="4299" customFormat="false" ht="12.75" hidden="false" customHeight="false" outlineLevel="0" collapsed="false">
      <c r="E4299" s="143"/>
      <c r="F4299" s="143"/>
      <c r="G4299" s="143"/>
    </row>
    <row r="4300" customFormat="false" ht="12.75" hidden="false" customHeight="false" outlineLevel="0" collapsed="false">
      <c r="E4300" s="143"/>
      <c r="F4300" s="143"/>
      <c r="G4300" s="143"/>
    </row>
    <row r="4301" customFormat="false" ht="12.75" hidden="false" customHeight="false" outlineLevel="0" collapsed="false">
      <c r="E4301" s="143"/>
      <c r="F4301" s="143"/>
      <c r="G4301" s="143"/>
    </row>
    <row r="4302" customFormat="false" ht="12.75" hidden="false" customHeight="false" outlineLevel="0" collapsed="false">
      <c r="E4302" s="143"/>
      <c r="F4302" s="143"/>
      <c r="G4302" s="143"/>
    </row>
    <row r="4303" customFormat="false" ht="12.75" hidden="false" customHeight="false" outlineLevel="0" collapsed="false">
      <c r="E4303" s="143"/>
      <c r="F4303" s="143"/>
      <c r="G4303" s="143"/>
    </row>
    <row r="4304" customFormat="false" ht="12.75" hidden="false" customHeight="false" outlineLevel="0" collapsed="false">
      <c r="E4304" s="143"/>
      <c r="F4304" s="143"/>
      <c r="G4304" s="143"/>
    </row>
    <row r="4305" customFormat="false" ht="12.75" hidden="false" customHeight="false" outlineLevel="0" collapsed="false">
      <c r="E4305" s="143"/>
      <c r="F4305" s="143"/>
      <c r="G4305" s="143"/>
    </row>
    <row r="4306" customFormat="false" ht="12.75" hidden="false" customHeight="false" outlineLevel="0" collapsed="false">
      <c r="E4306" s="143"/>
      <c r="F4306" s="143"/>
      <c r="G4306" s="143"/>
    </row>
    <row r="4307" customFormat="false" ht="12.75" hidden="false" customHeight="false" outlineLevel="0" collapsed="false">
      <c r="E4307" s="143"/>
      <c r="F4307" s="143"/>
      <c r="G4307" s="143"/>
    </row>
    <row r="4308" customFormat="false" ht="12.75" hidden="false" customHeight="false" outlineLevel="0" collapsed="false">
      <c r="E4308" s="143"/>
      <c r="F4308" s="143"/>
      <c r="G4308" s="143"/>
    </row>
    <row r="4309" customFormat="false" ht="12.75" hidden="false" customHeight="false" outlineLevel="0" collapsed="false">
      <c r="E4309" s="143"/>
      <c r="F4309" s="143"/>
      <c r="G4309" s="143"/>
    </row>
    <row r="4310" customFormat="false" ht="12.75" hidden="false" customHeight="false" outlineLevel="0" collapsed="false">
      <c r="E4310" s="143"/>
      <c r="F4310" s="143"/>
      <c r="G4310" s="143"/>
    </row>
    <row r="4311" customFormat="false" ht="12.75" hidden="false" customHeight="false" outlineLevel="0" collapsed="false">
      <c r="E4311" s="143"/>
      <c r="F4311" s="143"/>
      <c r="G4311" s="143"/>
    </row>
    <row r="4312" customFormat="false" ht="12.75" hidden="false" customHeight="false" outlineLevel="0" collapsed="false">
      <c r="E4312" s="143"/>
      <c r="F4312" s="143"/>
      <c r="G4312" s="143"/>
    </row>
    <row r="4313" customFormat="false" ht="12.75" hidden="false" customHeight="false" outlineLevel="0" collapsed="false">
      <c r="E4313" s="143"/>
      <c r="F4313" s="143"/>
      <c r="G4313" s="143"/>
    </row>
    <row r="4314" customFormat="false" ht="12.75" hidden="false" customHeight="false" outlineLevel="0" collapsed="false">
      <c r="E4314" s="143"/>
      <c r="F4314" s="143"/>
      <c r="G4314" s="143"/>
    </row>
    <row r="4315" customFormat="false" ht="12.75" hidden="false" customHeight="false" outlineLevel="0" collapsed="false">
      <c r="E4315" s="143"/>
      <c r="F4315" s="143"/>
      <c r="G4315" s="143"/>
    </row>
    <row r="4316" customFormat="false" ht="12.75" hidden="false" customHeight="false" outlineLevel="0" collapsed="false">
      <c r="E4316" s="143"/>
      <c r="F4316" s="143"/>
      <c r="G4316" s="143"/>
    </row>
    <row r="4317" customFormat="false" ht="12.75" hidden="false" customHeight="false" outlineLevel="0" collapsed="false">
      <c r="E4317" s="143"/>
      <c r="F4317" s="143"/>
      <c r="G4317" s="143"/>
    </row>
    <row r="4318" customFormat="false" ht="12.75" hidden="false" customHeight="false" outlineLevel="0" collapsed="false">
      <c r="E4318" s="143"/>
      <c r="F4318" s="143"/>
      <c r="G4318" s="143"/>
    </row>
    <row r="4319" customFormat="false" ht="12.75" hidden="false" customHeight="false" outlineLevel="0" collapsed="false">
      <c r="E4319" s="143"/>
      <c r="F4319" s="143"/>
      <c r="G4319" s="143"/>
    </row>
    <row r="4320" customFormat="false" ht="12.75" hidden="false" customHeight="false" outlineLevel="0" collapsed="false">
      <c r="E4320" s="143"/>
      <c r="F4320" s="143"/>
      <c r="G4320" s="143"/>
    </row>
    <row r="4321" customFormat="false" ht="12.75" hidden="false" customHeight="false" outlineLevel="0" collapsed="false">
      <c r="E4321" s="143"/>
      <c r="F4321" s="143"/>
      <c r="G4321" s="143"/>
    </row>
    <row r="4322" customFormat="false" ht="12.75" hidden="false" customHeight="false" outlineLevel="0" collapsed="false">
      <c r="E4322" s="143"/>
      <c r="F4322" s="143"/>
      <c r="G4322" s="143"/>
    </row>
    <row r="4323" customFormat="false" ht="12.75" hidden="false" customHeight="false" outlineLevel="0" collapsed="false">
      <c r="E4323" s="143"/>
      <c r="F4323" s="143"/>
      <c r="G4323" s="143"/>
    </row>
    <row r="4324" customFormat="false" ht="12.75" hidden="false" customHeight="false" outlineLevel="0" collapsed="false">
      <c r="E4324" s="143"/>
      <c r="F4324" s="143"/>
      <c r="G4324" s="143"/>
    </row>
    <row r="4325" customFormat="false" ht="12.75" hidden="false" customHeight="false" outlineLevel="0" collapsed="false">
      <c r="E4325" s="143"/>
      <c r="F4325" s="143"/>
      <c r="G4325" s="143"/>
    </row>
    <row r="4326" customFormat="false" ht="12.75" hidden="false" customHeight="false" outlineLevel="0" collapsed="false">
      <c r="E4326" s="143"/>
      <c r="F4326" s="143"/>
      <c r="G4326" s="143"/>
    </row>
    <row r="4327" customFormat="false" ht="12.75" hidden="false" customHeight="false" outlineLevel="0" collapsed="false">
      <c r="E4327" s="143"/>
      <c r="F4327" s="143"/>
      <c r="G4327" s="143"/>
    </row>
    <row r="4328" customFormat="false" ht="12.75" hidden="false" customHeight="false" outlineLevel="0" collapsed="false">
      <c r="E4328" s="143"/>
      <c r="F4328" s="143"/>
      <c r="G4328" s="143"/>
    </row>
    <row r="4329" customFormat="false" ht="12.75" hidden="false" customHeight="false" outlineLevel="0" collapsed="false">
      <c r="E4329" s="143"/>
      <c r="F4329" s="143"/>
      <c r="G4329" s="143"/>
    </row>
    <row r="4330" customFormat="false" ht="12.75" hidden="false" customHeight="false" outlineLevel="0" collapsed="false">
      <c r="E4330" s="143"/>
      <c r="F4330" s="143"/>
      <c r="G4330" s="143"/>
    </row>
    <row r="4331" customFormat="false" ht="12.75" hidden="false" customHeight="false" outlineLevel="0" collapsed="false">
      <c r="E4331" s="143"/>
      <c r="F4331" s="143"/>
      <c r="G4331" s="143"/>
    </row>
    <row r="4332" customFormat="false" ht="12.75" hidden="false" customHeight="false" outlineLevel="0" collapsed="false">
      <c r="E4332" s="143"/>
      <c r="F4332" s="143"/>
      <c r="G4332" s="143"/>
    </row>
    <row r="4333" customFormat="false" ht="12.75" hidden="false" customHeight="false" outlineLevel="0" collapsed="false">
      <c r="E4333" s="143"/>
      <c r="F4333" s="143"/>
      <c r="G4333" s="143"/>
    </row>
    <row r="4334" customFormat="false" ht="12.75" hidden="false" customHeight="false" outlineLevel="0" collapsed="false">
      <c r="E4334" s="143"/>
      <c r="F4334" s="143"/>
      <c r="G4334" s="143"/>
    </row>
    <row r="4335" customFormat="false" ht="12.75" hidden="false" customHeight="false" outlineLevel="0" collapsed="false">
      <c r="E4335" s="143"/>
      <c r="F4335" s="143"/>
      <c r="G4335" s="143"/>
    </row>
    <row r="4336" customFormat="false" ht="12.75" hidden="false" customHeight="false" outlineLevel="0" collapsed="false">
      <c r="E4336" s="143"/>
      <c r="F4336" s="143"/>
      <c r="G4336" s="143"/>
    </row>
    <row r="4337" customFormat="false" ht="12.75" hidden="false" customHeight="false" outlineLevel="0" collapsed="false">
      <c r="E4337" s="143"/>
      <c r="F4337" s="143"/>
      <c r="G4337" s="143"/>
    </row>
    <row r="4338" customFormat="false" ht="12.75" hidden="false" customHeight="false" outlineLevel="0" collapsed="false">
      <c r="E4338" s="143"/>
      <c r="F4338" s="143"/>
      <c r="G4338" s="143"/>
    </row>
    <row r="4339" customFormat="false" ht="12.75" hidden="false" customHeight="false" outlineLevel="0" collapsed="false">
      <c r="E4339" s="143"/>
      <c r="F4339" s="143"/>
      <c r="G4339" s="143"/>
    </row>
    <row r="4340" customFormat="false" ht="12.75" hidden="false" customHeight="false" outlineLevel="0" collapsed="false">
      <c r="E4340" s="143"/>
      <c r="F4340" s="143"/>
      <c r="G4340" s="143"/>
    </row>
    <row r="4341" customFormat="false" ht="12.75" hidden="false" customHeight="false" outlineLevel="0" collapsed="false">
      <c r="E4341" s="143"/>
      <c r="F4341" s="143"/>
      <c r="G4341" s="143"/>
    </row>
    <row r="4342" customFormat="false" ht="12.75" hidden="false" customHeight="false" outlineLevel="0" collapsed="false">
      <c r="E4342" s="143"/>
      <c r="F4342" s="143"/>
      <c r="G4342" s="143"/>
    </row>
    <row r="4343" customFormat="false" ht="12.75" hidden="false" customHeight="false" outlineLevel="0" collapsed="false">
      <c r="E4343" s="143"/>
      <c r="F4343" s="143"/>
      <c r="G4343" s="143"/>
    </row>
    <row r="4344" customFormat="false" ht="12.75" hidden="false" customHeight="false" outlineLevel="0" collapsed="false">
      <c r="E4344" s="143"/>
      <c r="F4344" s="143"/>
      <c r="G4344" s="143"/>
    </row>
    <row r="4345" customFormat="false" ht="12.75" hidden="false" customHeight="false" outlineLevel="0" collapsed="false">
      <c r="E4345" s="143"/>
      <c r="F4345" s="143"/>
      <c r="G4345" s="143"/>
    </row>
    <row r="4346" customFormat="false" ht="12.75" hidden="false" customHeight="false" outlineLevel="0" collapsed="false">
      <c r="E4346" s="143"/>
      <c r="F4346" s="143"/>
      <c r="G4346" s="143"/>
    </row>
    <row r="4347" customFormat="false" ht="12.75" hidden="false" customHeight="false" outlineLevel="0" collapsed="false">
      <c r="E4347" s="143"/>
      <c r="F4347" s="143"/>
      <c r="G4347" s="143"/>
    </row>
    <row r="4348" customFormat="false" ht="12.75" hidden="false" customHeight="false" outlineLevel="0" collapsed="false">
      <c r="E4348" s="143"/>
      <c r="F4348" s="143"/>
      <c r="G4348" s="143"/>
    </row>
    <row r="4349" customFormat="false" ht="12.75" hidden="false" customHeight="false" outlineLevel="0" collapsed="false">
      <c r="E4349" s="143"/>
      <c r="F4349" s="143"/>
      <c r="G4349" s="143"/>
    </row>
    <row r="4350" customFormat="false" ht="12.75" hidden="false" customHeight="false" outlineLevel="0" collapsed="false">
      <c r="E4350" s="143"/>
      <c r="F4350" s="143"/>
      <c r="G4350" s="143"/>
    </row>
    <row r="4351" customFormat="false" ht="12.75" hidden="false" customHeight="false" outlineLevel="0" collapsed="false">
      <c r="E4351" s="143"/>
      <c r="F4351" s="143"/>
      <c r="G4351" s="143"/>
    </row>
    <row r="4352" customFormat="false" ht="12.75" hidden="false" customHeight="false" outlineLevel="0" collapsed="false">
      <c r="E4352" s="143"/>
      <c r="F4352" s="143"/>
      <c r="G4352" s="143"/>
    </row>
    <row r="4353" customFormat="false" ht="12.75" hidden="false" customHeight="false" outlineLevel="0" collapsed="false">
      <c r="E4353" s="143"/>
      <c r="F4353" s="143"/>
      <c r="G4353" s="143"/>
    </row>
    <row r="4354" customFormat="false" ht="12.75" hidden="false" customHeight="false" outlineLevel="0" collapsed="false">
      <c r="E4354" s="143"/>
      <c r="F4354" s="143"/>
      <c r="G4354" s="143"/>
    </row>
    <row r="4355" customFormat="false" ht="12.75" hidden="false" customHeight="false" outlineLevel="0" collapsed="false">
      <c r="E4355" s="143"/>
      <c r="F4355" s="143"/>
      <c r="G4355" s="143"/>
    </row>
    <row r="4356" customFormat="false" ht="12.75" hidden="false" customHeight="false" outlineLevel="0" collapsed="false">
      <c r="E4356" s="143"/>
      <c r="F4356" s="143"/>
      <c r="G4356" s="143"/>
    </row>
    <row r="4357" customFormat="false" ht="12.75" hidden="false" customHeight="false" outlineLevel="0" collapsed="false">
      <c r="E4357" s="143"/>
      <c r="F4357" s="143"/>
      <c r="G4357" s="143"/>
    </row>
    <row r="4358" customFormat="false" ht="12.75" hidden="false" customHeight="false" outlineLevel="0" collapsed="false">
      <c r="E4358" s="143"/>
      <c r="F4358" s="143"/>
      <c r="G4358" s="143"/>
    </row>
    <row r="4359" customFormat="false" ht="12.75" hidden="false" customHeight="false" outlineLevel="0" collapsed="false">
      <c r="E4359" s="143"/>
      <c r="F4359" s="143"/>
      <c r="G4359" s="143"/>
    </row>
    <row r="4360" customFormat="false" ht="12.75" hidden="false" customHeight="false" outlineLevel="0" collapsed="false">
      <c r="E4360" s="143"/>
      <c r="F4360" s="143"/>
      <c r="G4360" s="143"/>
    </row>
    <row r="4361" customFormat="false" ht="12.75" hidden="false" customHeight="false" outlineLevel="0" collapsed="false">
      <c r="E4361" s="143"/>
      <c r="F4361" s="143"/>
      <c r="G4361" s="143"/>
    </row>
    <row r="4362" customFormat="false" ht="12.75" hidden="false" customHeight="false" outlineLevel="0" collapsed="false">
      <c r="E4362" s="143"/>
      <c r="F4362" s="143"/>
      <c r="G4362" s="143"/>
    </row>
    <row r="4363" customFormat="false" ht="12.75" hidden="false" customHeight="false" outlineLevel="0" collapsed="false">
      <c r="E4363" s="143"/>
      <c r="F4363" s="143"/>
      <c r="G4363" s="143"/>
    </row>
    <row r="4364" customFormat="false" ht="12.75" hidden="false" customHeight="false" outlineLevel="0" collapsed="false">
      <c r="E4364" s="143"/>
      <c r="F4364" s="143"/>
      <c r="G4364" s="143"/>
    </row>
    <row r="4365" customFormat="false" ht="12.75" hidden="false" customHeight="false" outlineLevel="0" collapsed="false">
      <c r="E4365" s="143"/>
      <c r="F4365" s="143"/>
      <c r="G4365" s="143"/>
    </row>
    <row r="4366" customFormat="false" ht="12.75" hidden="false" customHeight="false" outlineLevel="0" collapsed="false">
      <c r="E4366" s="143"/>
      <c r="F4366" s="143"/>
      <c r="G4366" s="143"/>
    </row>
    <row r="4367" customFormat="false" ht="12.75" hidden="false" customHeight="false" outlineLevel="0" collapsed="false">
      <c r="E4367" s="143"/>
      <c r="F4367" s="143"/>
      <c r="G4367" s="143"/>
    </row>
    <row r="4368" customFormat="false" ht="12.75" hidden="false" customHeight="false" outlineLevel="0" collapsed="false">
      <c r="E4368" s="143"/>
      <c r="F4368" s="143"/>
      <c r="G4368" s="143"/>
    </row>
    <row r="4369" customFormat="false" ht="12.75" hidden="false" customHeight="false" outlineLevel="0" collapsed="false">
      <c r="E4369" s="143"/>
      <c r="F4369" s="143"/>
      <c r="G4369" s="143"/>
    </row>
    <row r="4370" customFormat="false" ht="12.75" hidden="false" customHeight="false" outlineLevel="0" collapsed="false">
      <c r="E4370" s="143"/>
      <c r="F4370" s="143"/>
      <c r="G4370" s="143"/>
    </row>
    <row r="4371" customFormat="false" ht="12.75" hidden="false" customHeight="false" outlineLevel="0" collapsed="false">
      <c r="E4371" s="143"/>
      <c r="F4371" s="143"/>
      <c r="G4371" s="143"/>
    </row>
    <row r="4372" customFormat="false" ht="12.75" hidden="false" customHeight="false" outlineLevel="0" collapsed="false">
      <c r="E4372" s="143"/>
      <c r="F4372" s="143"/>
      <c r="G4372" s="143"/>
    </row>
    <row r="4373" customFormat="false" ht="12.75" hidden="false" customHeight="false" outlineLevel="0" collapsed="false">
      <c r="E4373" s="143"/>
      <c r="F4373" s="143"/>
      <c r="G4373" s="143"/>
    </row>
    <row r="4374" customFormat="false" ht="12.75" hidden="false" customHeight="false" outlineLevel="0" collapsed="false">
      <c r="E4374" s="143"/>
      <c r="F4374" s="143"/>
      <c r="G4374" s="143"/>
    </row>
    <row r="4375" customFormat="false" ht="12.75" hidden="false" customHeight="false" outlineLevel="0" collapsed="false">
      <c r="E4375" s="143"/>
      <c r="F4375" s="143"/>
      <c r="G4375" s="143"/>
    </row>
    <row r="4376" customFormat="false" ht="12.75" hidden="false" customHeight="false" outlineLevel="0" collapsed="false">
      <c r="E4376" s="143"/>
      <c r="F4376" s="143"/>
      <c r="G4376" s="143"/>
    </row>
    <row r="4377" customFormat="false" ht="12.75" hidden="false" customHeight="false" outlineLevel="0" collapsed="false">
      <c r="E4377" s="143"/>
      <c r="F4377" s="143"/>
      <c r="G4377" s="143"/>
    </row>
    <row r="4378" customFormat="false" ht="12.75" hidden="false" customHeight="false" outlineLevel="0" collapsed="false">
      <c r="E4378" s="143"/>
      <c r="F4378" s="143"/>
      <c r="G4378" s="143"/>
    </row>
    <row r="4379" customFormat="false" ht="12.75" hidden="false" customHeight="false" outlineLevel="0" collapsed="false">
      <c r="E4379" s="143"/>
      <c r="F4379" s="143"/>
      <c r="G4379" s="143"/>
    </row>
    <row r="4380" customFormat="false" ht="12.75" hidden="false" customHeight="false" outlineLevel="0" collapsed="false">
      <c r="E4380" s="143"/>
      <c r="F4380" s="143"/>
      <c r="G4380" s="143"/>
    </row>
    <row r="4381" customFormat="false" ht="12.75" hidden="false" customHeight="false" outlineLevel="0" collapsed="false">
      <c r="E4381" s="143"/>
      <c r="F4381" s="143"/>
      <c r="G4381" s="143"/>
    </row>
    <row r="4382" customFormat="false" ht="12.75" hidden="false" customHeight="false" outlineLevel="0" collapsed="false">
      <c r="E4382" s="143"/>
      <c r="F4382" s="143"/>
      <c r="G4382" s="143"/>
    </row>
    <row r="4383" customFormat="false" ht="12.75" hidden="false" customHeight="false" outlineLevel="0" collapsed="false">
      <c r="E4383" s="143"/>
      <c r="F4383" s="143"/>
      <c r="G4383" s="143"/>
    </row>
    <row r="4384" customFormat="false" ht="12.75" hidden="false" customHeight="false" outlineLevel="0" collapsed="false">
      <c r="E4384" s="143"/>
      <c r="F4384" s="143"/>
      <c r="G4384" s="143"/>
    </row>
    <row r="4385" customFormat="false" ht="12.75" hidden="false" customHeight="false" outlineLevel="0" collapsed="false">
      <c r="E4385" s="143"/>
      <c r="F4385" s="143"/>
      <c r="G4385" s="143"/>
    </row>
    <row r="4386" customFormat="false" ht="12.75" hidden="false" customHeight="false" outlineLevel="0" collapsed="false">
      <c r="E4386" s="143"/>
      <c r="F4386" s="143"/>
      <c r="G4386" s="143"/>
    </row>
    <row r="4387" customFormat="false" ht="12.75" hidden="false" customHeight="false" outlineLevel="0" collapsed="false">
      <c r="E4387" s="143"/>
      <c r="F4387" s="143"/>
      <c r="G4387" s="143"/>
    </row>
    <row r="4388" customFormat="false" ht="12.75" hidden="false" customHeight="false" outlineLevel="0" collapsed="false">
      <c r="E4388" s="143"/>
      <c r="F4388" s="143"/>
      <c r="G4388" s="143"/>
    </row>
    <row r="4389" customFormat="false" ht="12.75" hidden="false" customHeight="false" outlineLevel="0" collapsed="false">
      <c r="E4389" s="143"/>
      <c r="F4389" s="143"/>
      <c r="G4389" s="143"/>
    </row>
    <row r="4390" customFormat="false" ht="12.75" hidden="false" customHeight="false" outlineLevel="0" collapsed="false">
      <c r="E4390" s="143"/>
      <c r="F4390" s="143"/>
      <c r="G4390" s="143"/>
    </row>
    <row r="4391" customFormat="false" ht="12.75" hidden="false" customHeight="false" outlineLevel="0" collapsed="false">
      <c r="E4391" s="143"/>
      <c r="F4391" s="143"/>
      <c r="G4391" s="143"/>
    </row>
    <row r="4392" customFormat="false" ht="12.75" hidden="false" customHeight="false" outlineLevel="0" collapsed="false">
      <c r="E4392" s="143"/>
      <c r="F4392" s="143"/>
      <c r="G4392" s="143"/>
    </row>
    <row r="4393" customFormat="false" ht="12.75" hidden="false" customHeight="false" outlineLevel="0" collapsed="false">
      <c r="E4393" s="143"/>
      <c r="F4393" s="143"/>
      <c r="G4393" s="143"/>
    </row>
    <row r="4394" customFormat="false" ht="12.75" hidden="false" customHeight="false" outlineLevel="0" collapsed="false">
      <c r="E4394" s="143"/>
      <c r="F4394" s="143"/>
      <c r="G4394" s="143"/>
    </row>
    <row r="4395" customFormat="false" ht="12.75" hidden="false" customHeight="false" outlineLevel="0" collapsed="false">
      <c r="E4395" s="143"/>
      <c r="F4395" s="143"/>
      <c r="G4395" s="143"/>
    </row>
    <row r="4396" customFormat="false" ht="12.75" hidden="false" customHeight="false" outlineLevel="0" collapsed="false">
      <c r="E4396" s="143"/>
      <c r="F4396" s="143"/>
      <c r="G4396" s="143"/>
    </row>
    <row r="4397" customFormat="false" ht="12.75" hidden="false" customHeight="false" outlineLevel="0" collapsed="false">
      <c r="E4397" s="143"/>
      <c r="F4397" s="143"/>
      <c r="G4397" s="143"/>
    </row>
    <row r="4398" customFormat="false" ht="12.75" hidden="false" customHeight="false" outlineLevel="0" collapsed="false">
      <c r="E4398" s="143"/>
      <c r="F4398" s="143"/>
      <c r="G4398" s="143"/>
    </row>
    <row r="4399" customFormat="false" ht="12.75" hidden="false" customHeight="false" outlineLevel="0" collapsed="false">
      <c r="E4399" s="143"/>
      <c r="F4399" s="143"/>
      <c r="G4399" s="143"/>
    </row>
    <row r="4400" customFormat="false" ht="12.75" hidden="false" customHeight="false" outlineLevel="0" collapsed="false">
      <c r="E4400" s="143"/>
      <c r="F4400" s="143"/>
      <c r="G4400" s="143"/>
    </row>
    <row r="4401" customFormat="false" ht="12.75" hidden="false" customHeight="false" outlineLevel="0" collapsed="false">
      <c r="E4401" s="143"/>
      <c r="F4401" s="143"/>
      <c r="G4401" s="143"/>
    </row>
    <row r="4402" customFormat="false" ht="12.75" hidden="false" customHeight="false" outlineLevel="0" collapsed="false">
      <c r="E4402" s="143"/>
      <c r="F4402" s="143"/>
      <c r="G4402" s="143"/>
    </row>
    <row r="4403" customFormat="false" ht="12.75" hidden="false" customHeight="false" outlineLevel="0" collapsed="false">
      <c r="E4403" s="143"/>
      <c r="F4403" s="143"/>
      <c r="G4403" s="143"/>
    </row>
    <row r="4404" customFormat="false" ht="12.75" hidden="false" customHeight="false" outlineLevel="0" collapsed="false">
      <c r="E4404" s="143"/>
      <c r="F4404" s="143"/>
      <c r="G4404" s="143"/>
    </row>
    <row r="4405" customFormat="false" ht="12.75" hidden="false" customHeight="false" outlineLevel="0" collapsed="false">
      <c r="E4405" s="143"/>
      <c r="F4405" s="143"/>
      <c r="G4405" s="143"/>
    </row>
    <row r="4406" customFormat="false" ht="12.75" hidden="false" customHeight="false" outlineLevel="0" collapsed="false">
      <c r="E4406" s="143"/>
      <c r="F4406" s="143"/>
      <c r="G4406" s="143"/>
    </row>
    <row r="4407" customFormat="false" ht="12.75" hidden="false" customHeight="false" outlineLevel="0" collapsed="false">
      <c r="E4407" s="143"/>
      <c r="F4407" s="143"/>
      <c r="G4407" s="143"/>
    </row>
    <row r="4408" customFormat="false" ht="12.75" hidden="false" customHeight="false" outlineLevel="0" collapsed="false">
      <c r="E4408" s="143"/>
      <c r="F4408" s="143"/>
      <c r="G4408" s="143"/>
    </row>
    <row r="4409" customFormat="false" ht="12.75" hidden="false" customHeight="false" outlineLevel="0" collapsed="false">
      <c r="E4409" s="143"/>
      <c r="F4409" s="143"/>
      <c r="G4409" s="143"/>
    </row>
    <row r="4410" customFormat="false" ht="12.75" hidden="false" customHeight="false" outlineLevel="0" collapsed="false">
      <c r="E4410" s="143"/>
      <c r="F4410" s="143"/>
      <c r="G4410" s="143"/>
    </row>
    <row r="4411" customFormat="false" ht="12.75" hidden="false" customHeight="false" outlineLevel="0" collapsed="false">
      <c r="E4411" s="143"/>
      <c r="F4411" s="143"/>
      <c r="G4411" s="143"/>
    </row>
    <row r="4412" customFormat="false" ht="12.75" hidden="false" customHeight="false" outlineLevel="0" collapsed="false">
      <c r="E4412" s="143"/>
      <c r="F4412" s="143"/>
      <c r="G4412" s="143"/>
    </row>
    <row r="4413" customFormat="false" ht="12.75" hidden="false" customHeight="false" outlineLevel="0" collapsed="false">
      <c r="E4413" s="143"/>
      <c r="F4413" s="143"/>
      <c r="G4413" s="143"/>
    </row>
    <row r="4414" customFormat="false" ht="12.75" hidden="false" customHeight="false" outlineLevel="0" collapsed="false">
      <c r="E4414" s="143"/>
      <c r="F4414" s="143"/>
      <c r="G4414" s="143"/>
    </row>
    <row r="4415" customFormat="false" ht="12.75" hidden="false" customHeight="false" outlineLevel="0" collapsed="false">
      <c r="E4415" s="143"/>
      <c r="F4415" s="143"/>
      <c r="G4415" s="143"/>
    </row>
    <row r="4416" customFormat="false" ht="12.75" hidden="false" customHeight="false" outlineLevel="0" collapsed="false">
      <c r="E4416" s="143"/>
      <c r="F4416" s="143"/>
      <c r="G4416" s="143"/>
    </row>
    <row r="4417" customFormat="false" ht="12.75" hidden="false" customHeight="false" outlineLevel="0" collapsed="false">
      <c r="E4417" s="143"/>
      <c r="F4417" s="143"/>
      <c r="G4417" s="143"/>
    </row>
    <row r="4418" customFormat="false" ht="12.75" hidden="false" customHeight="false" outlineLevel="0" collapsed="false">
      <c r="E4418" s="143"/>
      <c r="F4418" s="143"/>
      <c r="G4418" s="143"/>
    </row>
    <row r="4419" customFormat="false" ht="12.75" hidden="false" customHeight="false" outlineLevel="0" collapsed="false">
      <c r="E4419" s="143"/>
      <c r="F4419" s="143"/>
      <c r="G4419" s="143"/>
    </row>
    <row r="4420" customFormat="false" ht="12.75" hidden="false" customHeight="false" outlineLevel="0" collapsed="false">
      <c r="E4420" s="143"/>
      <c r="F4420" s="143"/>
      <c r="G4420" s="143"/>
    </row>
    <row r="4421" customFormat="false" ht="12.75" hidden="false" customHeight="false" outlineLevel="0" collapsed="false">
      <c r="E4421" s="143"/>
      <c r="F4421" s="143"/>
      <c r="G4421" s="143"/>
    </row>
    <row r="4422" customFormat="false" ht="12.75" hidden="false" customHeight="false" outlineLevel="0" collapsed="false">
      <c r="E4422" s="143"/>
      <c r="F4422" s="143"/>
      <c r="G4422" s="143"/>
    </row>
    <row r="4423" customFormat="false" ht="12.75" hidden="false" customHeight="false" outlineLevel="0" collapsed="false">
      <c r="E4423" s="143"/>
      <c r="F4423" s="143"/>
      <c r="G4423" s="143"/>
    </row>
    <row r="4424" customFormat="false" ht="12.75" hidden="false" customHeight="false" outlineLevel="0" collapsed="false">
      <c r="E4424" s="143"/>
      <c r="F4424" s="143"/>
      <c r="G4424" s="143"/>
    </row>
    <row r="4425" customFormat="false" ht="12.75" hidden="false" customHeight="false" outlineLevel="0" collapsed="false">
      <c r="E4425" s="143"/>
      <c r="F4425" s="143"/>
      <c r="G4425" s="143"/>
    </row>
    <row r="4426" customFormat="false" ht="12.75" hidden="false" customHeight="false" outlineLevel="0" collapsed="false">
      <c r="E4426" s="143"/>
      <c r="F4426" s="143"/>
      <c r="G4426" s="143"/>
    </row>
    <row r="4427" customFormat="false" ht="12.75" hidden="false" customHeight="false" outlineLevel="0" collapsed="false">
      <c r="E4427" s="143"/>
      <c r="F4427" s="143"/>
      <c r="G4427" s="143"/>
    </row>
    <row r="4428" customFormat="false" ht="12.75" hidden="false" customHeight="false" outlineLevel="0" collapsed="false">
      <c r="E4428" s="143"/>
      <c r="F4428" s="143"/>
      <c r="G4428" s="143"/>
    </row>
    <row r="4429" customFormat="false" ht="12.75" hidden="false" customHeight="false" outlineLevel="0" collapsed="false">
      <c r="E4429" s="143"/>
      <c r="F4429" s="143"/>
      <c r="G4429" s="143"/>
    </row>
    <row r="4430" customFormat="false" ht="12.75" hidden="false" customHeight="false" outlineLevel="0" collapsed="false">
      <c r="E4430" s="143"/>
      <c r="F4430" s="143"/>
      <c r="G4430" s="143"/>
    </row>
    <row r="4431" customFormat="false" ht="12.75" hidden="false" customHeight="false" outlineLevel="0" collapsed="false">
      <c r="E4431" s="143"/>
      <c r="F4431" s="143"/>
      <c r="G4431" s="143"/>
    </row>
    <row r="4432" customFormat="false" ht="12.75" hidden="false" customHeight="false" outlineLevel="0" collapsed="false">
      <c r="E4432" s="143"/>
      <c r="F4432" s="143"/>
      <c r="G4432" s="143"/>
    </row>
    <row r="4433" customFormat="false" ht="12.75" hidden="false" customHeight="false" outlineLevel="0" collapsed="false">
      <c r="E4433" s="143"/>
      <c r="F4433" s="143"/>
      <c r="G4433" s="143"/>
    </row>
    <row r="4434" customFormat="false" ht="12.75" hidden="false" customHeight="false" outlineLevel="0" collapsed="false">
      <c r="E4434" s="143"/>
      <c r="F4434" s="143"/>
      <c r="G4434" s="143"/>
    </row>
    <row r="4435" customFormat="false" ht="12.75" hidden="false" customHeight="false" outlineLevel="0" collapsed="false">
      <c r="E4435" s="143"/>
      <c r="F4435" s="143"/>
      <c r="G4435" s="143"/>
    </row>
    <row r="4436" customFormat="false" ht="12.75" hidden="false" customHeight="false" outlineLevel="0" collapsed="false">
      <c r="E4436" s="143"/>
      <c r="F4436" s="143"/>
      <c r="G4436" s="143"/>
    </row>
    <row r="4437" customFormat="false" ht="12.75" hidden="false" customHeight="false" outlineLevel="0" collapsed="false">
      <c r="E4437" s="143"/>
      <c r="F4437" s="143"/>
      <c r="G4437" s="143"/>
    </row>
    <row r="4438" customFormat="false" ht="12.75" hidden="false" customHeight="false" outlineLevel="0" collapsed="false">
      <c r="E4438" s="143"/>
      <c r="F4438" s="143"/>
      <c r="G4438" s="143"/>
    </row>
    <row r="4439" customFormat="false" ht="12.75" hidden="false" customHeight="false" outlineLevel="0" collapsed="false">
      <c r="E4439" s="143"/>
      <c r="F4439" s="143"/>
      <c r="G4439" s="143"/>
    </row>
    <row r="4440" customFormat="false" ht="12.75" hidden="false" customHeight="false" outlineLevel="0" collapsed="false">
      <c r="E4440" s="143"/>
      <c r="F4440" s="143"/>
      <c r="G4440" s="143"/>
    </row>
    <row r="4441" customFormat="false" ht="12.75" hidden="false" customHeight="false" outlineLevel="0" collapsed="false">
      <c r="E4441" s="143"/>
      <c r="F4441" s="143"/>
      <c r="G4441" s="143"/>
    </row>
    <row r="4442" customFormat="false" ht="12.75" hidden="false" customHeight="false" outlineLevel="0" collapsed="false">
      <c r="E4442" s="143"/>
      <c r="F4442" s="143"/>
      <c r="G4442" s="143"/>
    </row>
    <row r="4443" customFormat="false" ht="12.75" hidden="false" customHeight="false" outlineLevel="0" collapsed="false">
      <c r="E4443" s="143"/>
      <c r="F4443" s="143"/>
      <c r="G4443" s="143"/>
    </row>
    <row r="4444" customFormat="false" ht="12.75" hidden="false" customHeight="false" outlineLevel="0" collapsed="false">
      <c r="E4444" s="143"/>
      <c r="F4444" s="143"/>
      <c r="G4444" s="143"/>
    </row>
    <row r="4445" customFormat="false" ht="12.75" hidden="false" customHeight="false" outlineLevel="0" collapsed="false">
      <c r="E4445" s="143"/>
      <c r="F4445" s="143"/>
      <c r="G4445" s="143"/>
    </row>
    <row r="4446" customFormat="false" ht="12.75" hidden="false" customHeight="false" outlineLevel="0" collapsed="false">
      <c r="E4446" s="143"/>
      <c r="F4446" s="143"/>
      <c r="G4446" s="143"/>
    </row>
    <row r="4447" customFormat="false" ht="12.75" hidden="false" customHeight="false" outlineLevel="0" collapsed="false">
      <c r="E4447" s="143"/>
      <c r="F4447" s="143"/>
      <c r="G4447" s="143"/>
    </row>
    <row r="4448" customFormat="false" ht="12.75" hidden="false" customHeight="false" outlineLevel="0" collapsed="false">
      <c r="E4448" s="143"/>
      <c r="F4448" s="143"/>
      <c r="G4448" s="143"/>
    </row>
    <row r="4449" customFormat="false" ht="12.75" hidden="false" customHeight="false" outlineLevel="0" collapsed="false">
      <c r="E4449" s="143"/>
      <c r="F4449" s="143"/>
      <c r="G4449" s="143"/>
    </row>
    <row r="4450" customFormat="false" ht="12.75" hidden="false" customHeight="false" outlineLevel="0" collapsed="false">
      <c r="E4450" s="143"/>
      <c r="F4450" s="143"/>
      <c r="G4450" s="143"/>
    </row>
    <row r="4451" customFormat="false" ht="12.75" hidden="false" customHeight="false" outlineLevel="0" collapsed="false">
      <c r="E4451" s="143"/>
      <c r="F4451" s="143"/>
      <c r="G4451" s="143"/>
    </row>
    <row r="4452" customFormat="false" ht="12.75" hidden="false" customHeight="false" outlineLevel="0" collapsed="false">
      <c r="E4452" s="143"/>
      <c r="F4452" s="143"/>
      <c r="G4452" s="143"/>
    </row>
    <row r="4453" customFormat="false" ht="12.75" hidden="false" customHeight="false" outlineLevel="0" collapsed="false">
      <c r="E4453" s="143"/>
      <c r="F4453" s="143"/>
      <c r="G4453" s="143"/>
    </row>
    <row r="4454" customFormat="false" ht="12.75" hidden="false" customHeight="false" outlineLevel="0" collapsed="false">
      <c r="E4454" s="143"/>
      <c r="F4454" s="143"/>
      <c r="G4454" s="143"/>
    </row>
    <row r="4455" customFormat="false" ht="12.75" hidden="false" customHeight="false" outlineLevel="0" collapsed="false">
      <c r="E4455" s="143"/>
      <c r="F4455" s="143"/>
      <c r="G4455" s="143"/>
    </row>
    <row r="4456" customFormat="false" ht="12.75" hidden="false" customHeight="false" outlineLevel="0" collapsed="false">
      <c r="E4456" s="143"/>
      <c r="F4456" s="143"/>
      <c r="G4456" s="143"/>
    </row>
    <row r="4457" customFormat="false" ht="12.75" hidden="false" customHeight="false" outlineLevel="0" collapsed="false">
      <c r="E4457" s="143"/>
      <c r="F4457" s="143"/>
      <c r="G4457" s="143"/>
    </row>
    <row r="4458" customFormat="false" ht="12.75" hidden="false" customHeight="false" outlineLevel="0" collapsed="false">
      <c r="E4458" s="143"/>
      <c r="F4458" s="143"/>
      <c r="G4458" s="143"/>
    </row>
    <row r="4459" customFormat="false" ht="12.75" hidden="false" customHeight="false" outlineLevel="0" collapsed="false">
      <c r="E4459" s="143"/>
      <c r="F4459" s="143"/>
      <c r="G4459" s="143"/>
    </row>
    <row r="4460" customFormat="false" ht="12.75" hidden="false" customHeight="false" outlineLevel="0" collapsed="false">
      <c r="E4460" s="143"/>
      <c r="F4460" s="143"/>
      <c r="G4460" s="143"/>
    </row>
    <row r="4461" customFormat="false" ht="12.75" hidden="false" customHeight="false" outlineLevel="0" collapsed="false">
      <c r="E4461" s="143"/>
      <c r="F4461" s="143"/>
      <c r="G4461" s="143"/>
    </row>
    <row r="4462" customFormat="false" ht="12.75" hidden="false" customHeight="false" outlineLevel="0" collapsed="false">
      <c r="E4462" s="143"/>
      <c r="F4462" s="143"/>
      <c r="G4462" s="143"/>
    </row>
    <row r="4463" customFormat="false" ht="12.75" hidden="false" customHeight="false" outlineLevel="0" collapsed="false">
      <c r="E4463" s="143"/>
      <c r="F4463" s="143"/>
      <c r="G4463" s="143"/>
    </row>
    <row r="4464" customFormat="false" ht="12.75" hidden="false" customHeight="false" outlineLevel="0" collapsed="false">
      <c r="E4464" s="143"/>
      <c r="F4464" s="143"/>
      <c r="G4464" s="143"/>
    </row>
    <row r="4465" customFormat="false" ht="12.75" hidden="false" customHeight="false" outlineLevel="0" collapsed="false">
      <c r="E4465" s="143"/>
      <c r="F4465" s="143"/>
      <c r="G4465" s="143"/>
    </row>
    <row r="4466" customFormat="false" ht="12.75" hidden="false" customHeight="false" outlineLevel="0" collapsed="false">
      <c r="E4466" s="143"/>
      <c r="F4466" s="143"/>
      <c r="G4466" s="143"/>
    </row>
    <row r="4467" customFormat="false" ht="12.75" hidden="false" customHeight="false" outlineLevel="0" collapsed="false">
      <c r="E4467" s="143"/>
      <c r="F4467" s="143"/>
      <c r="G4467" s="143"/>
    </row>
    <row r="4468" customFormat="false" ht="12.75" hidden="false" customHeight="false" outlineLevel="0" collapsed="false">
      <c r="E4468" s="143"/>
      <c r="F4468" s="143"/>
      <c r="G4468" s="143"/>
    </row>
    <row r="4469" customFormat="false" ht="12.75" hidden="false" customHeight="false" outlineLevel="0" collapsed="false">
      <c r="E4469" s="143"/>
      <c r="F4469" s="143"/>
      <c r="G4469" s="143"/>
    </row>
    <row r="4470" customFormat="false" ht="12.75" hidden="false" customHeight="false" outlineLevel="0" collapsed="false">
      <c r="E4470" s="143"/>
      <c r="F4470" s="143"/>
      <c r="G4470" s="143"/>
    </row>
    <row r="4471" customFormat="false" ht="12.75" hidden="false" customHeight="false" outlineLevel="0" collapsed="false">
      <c r="E4471" s="143"/>
      <c r="F4471" s="143"/>
      <c r="G4471" s="143"/>
    </row>
    <row r="4472" customFormat="false" ht="12.75" hidden="false" customHeight="false" outlineLevel="0" collapsed="false">
      <c r="E4472" s="143"/>
      <c r="F4472" s="143"/>
      <c r="G4472" s="143"/>
    </row>
    <row r="4473" customFormat="false" ht="12.75" hidden="false" customHeight="false" outlineLevel="0" collapsed="false">
      <c r="E4473" s="143"/>
      <c r="F4473" s="143"/>
      <c r="G4473" s="143"/>
    </row>
    <row r="4474" customFormat="false" ht="12.75" hidden="false" customHeight="false" outlineLevel="0" collapsed="false">
      <c r="E4474" s="143"/>
      <c r="F4474" s="143"/>
      <c r="G4474" s="143"/>
    </row>
    <row r="4475" customFormat="false" ht="12.75" hidden="false" customHeight="false" outlineLevel="0" collapsed="false">
      <c r="E4475" s="143"/>
      <c r="F4475" s="143"/>
      <c r="G4475" s="143"/>
    </row>
    <row r="4476" customFormat="false" ht="12.75" hidden="false" customHeight="false" outlineLevel="0" collapsed="false">
      <c r="E4476" s="143"/>
      <c r="F4476" s="143"/>
      <c r="G4476" s="143"/>
    </row>
    <row r="4477" customFormat="false" ht="12.75" hidden="false" customHeight="false" outlineLevel="0" collapsed="false">
      <c r="E4477" s="143"/>
      <c r="F4477" s="143"/>
      <c r="G4477" s="143"/>
    </row>
    <row r="4478" customFormat="false" ht="12.75" hidden="false" customHeight="false" outlineLevel="0" collapsed="false">
      <c r="E4478" s="143"/>
      <c r="F4478" s="143"/>
      <c r="G4478" s="143"/>
    </row>
    <row r="4479" customFormat="false" ht="12.75" hidden="false" customHeight="false" outlineLevel="0" collapsed="false">
      <c r="E4479" s="143"/>
      <c r="F4479" s="143"/>
      <c r="G4479" s="143"/>
    </row>
    <row r="4480" customFormat="false" ht="12.75" hidden="false" customHeight="false" outlineLevel="0" collapsed="false">
      <c r="E4480" s="143"/>
      <c r="F4480" s="143"/>
      <c r="G4480" s="143"/>
    </row>
    <row r="4481" customFormat="false" ht="12.75" hidden="false" customHeight="false" outlineLevel="0" collapsed="false">
      <c r="E4481" s="143"/>
      <c r="F4481" s="143"/>
      <c r="G4481" s="143"/>
    </row>
    <row r="4482" customFormat="false" ht="12.75" hidden="false" customHeight="false" outlineLevel="0" collapsed="false">
      <c r="E4482" s="143"/>
      <c r="F4482" s="143"/>
      <c r="G4482" s="143"/>
    </row>
    <row r="4483" customFormat="false" ht="12.75" hidden="false" customHeight="false" outlineLevel="0" collapsed="false">
      <c r="E4483" s="143"/>
      <c r="F4483" s="143"/>
      <c r="G4483" s="143"/>
    </row>
    <row r="4484" customFormat="false" ht="12.75" hidden="false" customHeight="false" outlineLevel="0" collapsed="false">
      <c r="E4484" s="143"/>
      <c r="F4484" s="143"/>
      <c r="G4484" s="143"/>
    </row>
    <row r="4485" customFormat="false" ht="12.75" hidden="false" customHeight="false" outlineLevel="0" collapsed="false">
      <c r="E4485" s="143"/>
      <c r="F4485" s="143"/>
      <c r="G4485" s="143"/>
    </row>
    <row r="4486" customFormat="false" ht="12.75" hidden="false" customHeight="false" outlineLevel="0" collapsed="false">
      <c r="E4486" s="143"/>
      <c r="F4486" s="143"/>
      <c r="G4486" s="143"/>
    </row>
    <row r="4487" customFormat="false" ht="12.75" hidden="false" customHeight="false" outlineLevel="0" collapsed="false">
      <c r="E4487" s="143"/>
      <c r="F4487" s="143"/>
      <c r="G4487" s="143"/>
    </row>
    <row r="4488" customFormat="false" ht="12.75" hidden="false" customHeight="false" outlineLevel="0" collapsed="false">
      <c r="E4488" s="143"/>
      <c r="F4488" s="143"/>
      <c r="G4488" s="143"/>
    </row>
    <row r="4489" customFormat="false" ht="12.75" hidden="false" customHeight="false" outlineLevel="0" collapsed="false">
      <c r="E4489" s="143"/>
      <c r="F4489" s="143"/>
      <c r="G4489" s="143"/>
    </row>
    <row r="4490" customFormat="false" ht="12.75" hidden="false" customHeight="false" outlineLevel="0" collapsed="false">
      <c r="E4490" s="143"/>
      <c r="F4490" s="143"/>
      <c r="G4490" s="143"/>
    </row>
    <row r="4491" customFormat="false" ht="12.75" hidden="false" customHeight="false" outlineLevel="0" collapsed="false">
      <c r="E4491" s="143"/>
      <c r="F4491" s="143"/>
      <c r="G4491" s="143"/>
    </row>
    <row r="4492" customFormat="false" ht="12.75" hidden="false" customHeight="false" outlineLevel="0" collapsed="false">
      <c r="E4492" s="143"/>
      <c r="F4492" s="143"/>
      <c r="G4492" s="143"/>
    </row>
    <row r="4493" customFormat="false" ht="12.75" hidden="false" customHeight="false" outlineLevel="0" collapsed="false">
      <c r="E4493" s="143"/>
      <c r="F4493" s="143"/>
      <c r="G4493" s="143"/>
    </row>
    <row r="4494" customFormat="false" ht="12.75" hidden="false" customHeight="false" outlineLevel="0" collapsed="false">
      <c r="E4494" s="143"/>
      <c r="F4494" s="143"/>
      <c r="G4494" s="143"/>
    </row>
    <row r="4495" customFormat="false" ht="12.75" hidden="false" customHeight="false" outlineLevel="0" collapsed="false">
      <c r="E4495" s="143"/>
      <c r="F4495" s="143"/>
      <c r="G4495" s="143"/>
    </row>
    <row r="4496" customFormat="false" ht="12.75" hidden="false" customHeight="false" outlineLevel="0" collapsed="false">
      <c r="E4496" s="143"/>
      <c r="F4496" s="143"/>
      <c r="G4496" s="143"/>
    </row>
    <row r="4497" customFormat="false" ht="12.75" hidden="false" customHeight="false" outlineLevel="0" collapsed="false">
      <c r="E4497" s="143"/>
      <c r="F4497" s="143"/>
      <c r="G4497" s="143"/>
    </row>
    <row r="4498" customFormat="false" ht="12.75" hidden="false" customHeight="false" outlineLevel="0" collapsed="false">
      <c r="E4498" s="143"/>
      <c r="F4498" s="143"/>
      <c r="G4498" s="143"/>
    </row>
    <row r="4499" customFormat="false" ht="12.75" hidden="false" customHeight="false" outlineLevel="0" collapsed="false">
      <c r="E4499" s="143"/>
      <c r="F4499" s="143"/>
      <c r="G4499" s="143"/>
    </row>
    <row r="4500" customFormat="false" ht="12.75" hidden="false" customHeight="false" outlineLevel="0" collapsed="false">
      <c r="E4500" s="143"/>
      <c r="F4500" s="143"/>
      <c r="G4500" s="143"/>
    </row>
    <row r="4501" customFormat="false" ht="12.75" hidden="false" customHeight="false" outlineLevel="0" collapsed="false">
      <c r="E4501" s="143"/>
      <c r="F4501" s="143"/>
      <c r="G4501" s="143"/>
    </row>
    <row r="4502" customFormat="false" ht="12.75" hidden="false" customHeight="false" outlineLevel="0" collapsed="false">
      <c r="E4502" s="143"/>
      <c r="F4502" s="143"/>
      <c r="G4502" s="143"/>
    </row>
    <row r="4503" customFormat="false" ht="12.75" hidden="false" customHeight="false" outlineLevel="0" collapsed="false">
      <c r="E4503" s="143"/>
      <c r="F4503" s="143"/>
      <c r="G4503" s="143"/>
    </row>
    <row r="4504" customFormat="false" ht="12.75" hidden="false" customHeight="false" outlineLevel="0" collapsed="false">
      <c r="E4504" s="143"/>
      <c r="F4504" s="143"/>
      <c r="G4504" s="143"/>
    </row>
    <row r="4505" customFormat="false" ht="12.75" hidden="false" customHeight="false" outlineLevel="0" collapsed="false">
      <c r="E4505" s="143"/>
      <c r="F4505" s="143"/>
      <c r="G4505" s="143"/>
    </row>
    <row r="4506" customFormat="false" ht="12.75" hidden="false" customHeight="false" outlineLevel="0" collapsed="false">
      <c r="E4506" s="143"/>
      <c r="F4506" s="143"/>
      <c r="G4506" s="143"/>
    </row>
    <row r="4507" customFormat="false" ht="12.75" hidden="false" customHeight="false" outlineLevel="0" collapsed="false">
      <c r="E4507" s="143"/>
      <c r="F4507" s="143"/>
      <c r="G4507" s="143"/>
    </row>
    <row r="4508" customFormat="false" ht="12.75" hidden="false" customHeight="false" outlineLevel="0" collapsed="false">
      <c r="E4508" s="143"/>
      <c r="F4508" s="143"/>
      <c r="G4508" s="143"/>
    </row>
    <row r="4509" customFormat="false" ht="12.75" hidden="false" customHeight="false" outlineLevel="0" collapsed="false">
      <c r="E4509" s="143"/>
      <c r="F4509" s="143"/>
      <c r="G4509" s="143"/>
    </row>
    <row r="4510" customFormat="false" ht="12.75" hidden="false" customHeight="false" outlineLevel="0" collapsed="false">
      <c r="E4510" s="143"/>
      <c r="F4510" s="143"/>
      <c r="G4510" s="143"/>
    </row>
    <row r="4511" customFormat="false" ht="12.75" hidden="false" customHeight="false" outlineLevel="0" collapsed="false">
      <c r="E4511" s="143"/>
      <c r="F4511" s="143"/>
      <c r="G4511" s="143"/>
    </row>
    <row r="4512" customFormat="false" ht="12.75" hidden="false" customHeight="false" outlineLevel="0" collapsed="false">
      <c r="E4512" s="143"/>
      <c r="F4512" s="143"/>
      <c r="G4512" s="143"/>
    </row>
    <row r="4513" customFormat="false" ht="12.75" hidden="false" customHeight="false" outlineLevel="0" collapsed="false">
      <c r="E4513" s="143"/>
      <c r="F4513" s="143"/>
      <c r="G4513" s="143"/>
    </row>
    <row r="4514" customFormat="false" ht="12.75" hidden="false" customHeight="false" outlineLevel="0" collapsed="false">
      <c r="E4514" s="143"/>
      <c r="F4514" s="143"/>
      <c r="G4514" s="143"/>
    </row>
    <row r="4515" customFormat="false" ht="12.75" hidden="false" customHeight="false" outlineLevel="0" collapsed="false">
      <c r="E4515" s="143"/>
      <c r="F4515" s="143"/>
      <c r="G4515" s="143"/>
    </row>
    <row r="4516" customFormat="false" ht="12.75" hidden="false" customHeight="false" outlineLevel="0" collapsed="false">
      <c r="E4516" s="143"/>
      <c r="F4516" s="143"/>
      <c r="G4516" s="143"/>
    </row>
    <row r="4517" customFormat="false" ht="12.75" hidden="false" customHeight="false" outlineLevel="0" collapsed="false">
      <c r="E4517" s="143"/>
      <c r="F4517" s="143"/>
      <c r="G4517" s="143"/>
    </row>
    <row r="4518" customFormat="false" ht="12.75" hidden="false" customHeight="false" outlineLevel="0" collapsed="false">
      <c r="E4518" s="143"/>
      <c r="F4518" s="143"/>
      <c r="G4518" s="143"/>
    </row>
    <row r="4519" customFormat="false" ht="12.75" hidden="false" customHeight="false" outlineLevel="0" collapsed="false">
      <c r="E4519" s="143"/>
      <c r="F4519" s="143"/>
      <c r="G4519" s="143"/>
    </row>
    <row r="4520" customFormat="false" ht="12.75" hidden="false" customHeight="false" outlineLevel="0" collapsed="false">
      <c r="E4520" s="143"/>
      <c r="F4520" s="143"/>
      <c r="G4520" s="143"/>
    </row>
    <row r="4521" customFormat="false" ht="12.75" hidden="false" customHeight="false" outlineLevel="0" collapsed="false">
      <c r="E4521" s="143"/>
      <c r="F4521" s="143"/>
      <c r="G4521" s="143"/>
    </row>
    <row r="4522" customFormat="false" ht="12.75" hidden="false" customHeight="false" outlineLevel="0" collapsed="false">
      <c r="E4522" s="143"/>
      <c r="F4522" s="143"/>
      <c r="G4522" s="143"/>
    </row>
    <row r="4523" customFormat="false" ht="12.75" hidden="false" customHeight="false" outlineLevel="0" collapsed="false">
      <c r="E4523" s="143"/>
      <c r="F4523" s="143"/>
      <c r="G4523" s="143"/>
    </row>
    <row r="4524" customFormat="false" ht="12.75" hidden="false" customHeight="false" outlineLevel="0" collapsed="false">
      <c r="E4524" s="143"/>
      <c r="F4524" s="143"/>
      <c r="G4524" s="143"/>
    </row>
    <row r="4525" customFormat="false" ht="12.75" hidden="false" customHeight="false" outlineLevel="0" collapsed="false">
      <c r="E4525" s="143"/>
      <c r="F4525" s="143"/>
      <c r="G4525" s="143"/>
    </row>
    <row r="4526" customFormat="false" ht="12.75" hidden="false" customHeight="false" outlineLevel="0" collapsed="false">
      <c r="E4526" s="143"/>
      <c r="F4526" s="143"/>
      <c r="G4526" s="143"/>
    </row>
    <row r="4527" customFormat="false" ht="12.75" hidden="false" customHeight="false" outlineLevel="0" collapsed="false">
      <c r="E4527" s="143"/>
      <c r="F4527" s="143"/>
      <c r="G4527" s="143"/>
    </row>
    <row r="4528" customFormat="false" ht="12.75" hidden="false" customHeight="false" outlineLevel="0" collapsed="false">
      <c r="E4528" s="143"/>
      <c r="F4528" s="143"/>
      <c r="G4528" s="143"/>
    </row>
    <row r="4529" customFormat="false" ht="12.75" hidden="false" customHeight="false" outlineLevel="0" collapsed="false">
      <c r="E4529" s="143"/>
      <c r="F4529" s="143"/>
      <c r="G4529" s="143"/>
    </row>
    <row r="4530" customFormat="false" ht="12.75" hidden="false" customHeight="false" outlineLevel="0" collapsed="false">
      <c r="E4530" s="143"/>
      <c r="F4530" s="143"/>
      <c r="G4530" s="143"/>
    </row>
    <row r="4531" customFormat="false" ht="12.75" hidden="false" customHeight="false" outlineLevel="0" collapsed="false">
      <c r="E4531" s="143"/>
      <c r="F4531" s="143"/>
      <c r="G4531" s="143"/>
    </row>
    <row r="4532" customFormat="false" ht="12.75" hidden="false" customHeight="false" outlineLevel="0" collapsed="false">
      <c r="E4532" s="143"/>
      <c r="F4532" s="143"/>
      <c r="G4532" s="143"/>
    </row>
    <row r="4533" customFormat="false" ht="12.75" hidden="false" customHeight="false" outlineLevel="0" collapsed="false">
      <c r="E4533" s="143"/>
      <c r="F4533" s="143"/>
      <c r="G4533" s="143"/>
    </row>
    <row r="4534" customFormat="false" ht="12.75" hidden="false" customHeight="false" outlineLevel="0" collapsed="false">
      <c r="E4534" s="143"/>
      <c r="F4534" s="143"/>
      <c r="G4534" s="143"/>
    </row>
    <row r="4535" customFormat="false" ht="12.75" hidden="false" customHeight="false" outlineLevel="0" collapsed="false">
      <c r="E4535" s="143"/>
      <c r="F4535" s="143"/>
      <c r="G4535" s="143"/>
    </row>
    <row r="4536" customFormat="false" ht="12.75" hidden="false" customHeight="false" outlineLevel="0" collapsed="false">
      <c r="E4536" s="143"/>
      <c r="F4536" s="143"/>
      <c r="G4536" s="143"/>
    </row>
    <row r="4537" customFormat="false" ht="12.75" hidden="false" customHeight="false" outlineLevel="0" collapsed="false">
      <c r="E4537" s="143"/>
      <c r="F4537" s="143"/>
      <c r="G4537" s="143"/>
    </row>
    <row r="4538" customFormat="false" ht="12.75" hidden="false" customHeight="false" outlineLevel="0" collapsed="false">
      <c r="E4538" s="143"/>
      <c r="F4538" s="143"/>
      <c r="G4538" s="143"/>
    </row>
    <row r="4539" customFormat="false" ht="12.75" hidden="false" customHeight="false" outlineLevel="0" collapsed="false">
      <c r="E4539" s="143"/>
      <c r="F4539" s="143"/>
      <c r="G4539" s="143"/>
    </row>
    <row r="4540" customFormat="false" ht="12.75" hidden="false" customHeight="false" outlineLevel="0" collapsed="false">
      <c r="E4540" s="143"/>
      <c r="F4540" s="143"/>
      <c r="G4540" s="143"/>
    </row>
    <row r="4541" customFormat="false" ht="12.75" hidden="false" customHeight="false" outlineLevel="0" collapsed="false">
      <c r="E4541" s="143"/>
      <c r="F4541" s="143"/>
      <c r="G4541" s="143"/>
    </row>
    <row r="4542" customFormat="false" ht="12.75" hidden="false" customHeight="false" outlineLevel="0" collapsed="false">
      <c r="E4542" s="143"/>
      <c r="F4542" s="143"/>
      <c r="G4542" s="143"/>
    </row>
    <row r="4543" customFormat="false" ht="12.75" hidden="false" customHeight="false" outlineLevel="0" collapsed="false">
      <c r="E4543" s="143"/>
      <c r="F4543" s="143"/>
      <c r="G4543" s="143"/>
    </row>
    <row r="4544" customFormat="false" ht="12.75" hidden="false" customHeight="false" outlineLevel="0" collapsed="false">
      <c r="E4544" s="143"/>
      <c r="F4544" s="143"/>
      <c r="G4544" s="143"/>
    </row>
    <row r="4545" customFormat="false" ht="12.75" hidden="false" customHeight="false" outlineLevel="0" collapsed="false">
      <c r="E4545" s="143"/>
      <c r="F4545" s="143"/>
      <c r="G4545" s="143"/>
    </row>
    <row r="4546" customFormat="false" ht="12.75" hidden="false" customHeight="false" outlineLevel="0" collapsed="false">
      <c r="E4546" s="143"/>
      <c r="F4546" s="143"/>
      <c r="G4546" s="143"/>
    </row>
    <row r="4547" customFormat="false" ht="12.75" hidden="false" customHeight="false" outlineLevel="0" collapsed="false">
      <c r="E4547" s="143"/>
      <c r="F4547" s="143"/>
      <c r="G4547" s="143"/>
    </row>
    <row r="4548" customFormat="false" ht="12.75" hidden="false" customHeight="false" outlineLevel="0" collapsed="false">
      <c r="E4548" s="143"/>
      <c r="F4548" s="143"/>
      <c r="G4548" s="143"/>
    </row>
    <row r="4549" customFormat="false" ht="12.75" hidden="false" customHeight="false" outlineLevel="0" collapsed="false">
      <c r="E4549" s="143"/>
      <c r="F4549" s="143"/>
      <c r="G4549" s="143"/>
    </row>
    <row r="4550" customFormat="false" ht="12.75" hidden="false" customHeight="false" outlineLevel="0" collapsed="false">
      <c r="E4550" s="143"/>
      <c r="F4550" s="143"/>
      <c r="G4550" s="143"/>
    </row>
    <row r="4551" customFormat="false" ht="12.75" hidden="false" customHeight="false" outlineLevel="0" collapsed="false">
      <c r="E4551" s="143"/>
      <c r="F4551" s="143"/>
      <c r="G4551" s="143"/>
    </row>
    <row r="4552" customFormat="false" ht="12.75" hidden="false" customHeight="false" outlineLevel="0" collapsed="false">
      <c r="E4552" s="143"/>
      <c r="F4552" s="143"/>
      <c r="G4552" s="143"/>
    </row>
    <row r="4553" customFormat="false" ht="12.75" hidden="false" customHeight="false" outlineLevel="0" collapsed="false">
      <c r="E4553" s="143"/>
      <c r="F4553" s="143"/>
      <c r="G4553" s="143"/>
    </row>
    <row r="4554" customFormat="false" ht="12.75" hidden="false" customHeight="false" outlineLevel="0" collapsed="false">
      <c r="E4554" s="143"/>
      <c r="F4554" s="143"/>
      <c r="G4554" s="143"/>
    </row>
    <row r="4555" customFormat="false" ht="12.75" hidden="false" customHeight="false" outlineLevel="0" collapsed="false">
      <c r="E4555" s="143"/>
      <c r="F4555" s="143"/>
      <c r="G4555" s="143"/>
    </row>
    <row r="4556" customFormat="false" ht="12.75" hidden="false" customHeight="false" outlineLevel="0" collapsed="false">
      <c r="E4556" s="143"/>
      <c r="F4556" s="143"/>
      <c r="G4556" s="143"/>
    </row>
    <row r="4557" customFormat="false" ht="12.75" hidden="false" customHeight="false" outlineLevel="0" collapsed="false">
      <c r="E4557" s="143"/>
      <c r="F4557" s="143"/>
      <c r="G4557" s="143"/>
    </row>
    <row r="4558" customFormat="false" ht="12.75" hidden="false" customHeight="false" outlineLevel="0" collapsed="false">
      <c r="E4558" s="143"/>
      <c r="F4558" s="143"/>
      <c r="G4558" s="143"/>
    </row>
    <row r="4559" customFormat="false" ht="12.75" hidden="false" customHeight="false" outlineLevel="0" collapsed="false">
      <c r="E4559" s="143"/>
      <c r="F4559" s="143"/>
      <c r="G4559" s="143"/>
    </row>
    <row r="4560" customFormat="false" ht="12.75" hidden="false" customHeight="false" outlineLevel="0" collapsed="false">
      <c r="E4560" s="143"/>
      <c r="F4560" s="143"/>
      <c r="G4560" s="143"/>
    </row>
    <row r="4561" customFormat="false" ht="12.75" hidden="false" customHeight="false" outlineLevel="0" collapsed="false">
      <c r="E4561" s="143"/>
      <c r="F4561" s="143"/>
      <c r="G4561" s="143"/>
    </row>
    <row r="4562" customFormat="false" ht="12.75" hidden="false" customHeight="false" outlineLevel="0" collapsed="false">
      <c r="E4562" s="143"/>
      <c r="F4562" s="143"/>
      <c r="G4562" s="143"/>
    </row>
    <row r="4563" customFormat="false" ht="12.75" hidden="false" customHeight="false" outlineLevel="0" collapsed="false">
      <c r="E4563" s="143"/>
      <c r="F4563" s="143"/>
      <c r="G4563" s="143"/>
    </row>
    <row r="4564" customFormat="false" ht="12.75" hidden="false" customHeight="false" outlineLevel="0" collapsed="false">
      <c r="E4564" s="143"/>
      <c r="F4564" s="143"/>
      <c r="G4564" s="143"/>
    </row>
    <row r="4565" customFormat="false" ht="12.75" hidden="false" customHeight="false" outlineLevel="0" collapsed="false">
      <c r="E4565" s="143"/>
      <c r="F4565" s="143"/>
      <c r="G4565" s="143"/>
    </row>
    <row r="4566" customFormat="false" ht="12.75" hidden="false" customHeight="false" outlineLevel="0" collapsed="false">
      <c r="E4566" s="143"/>
      <c r="F4566" s="143"/>
      <c r="G4566" s="143"/>
    </row>
    <row r="4567" customFormat="false" ht="12.75" hidden="false" customHeight="false" outlineLevel="0" collapsed="false">
      <c r="E4567" s="143"/>
      <c r="F4567" s="143"/>
      <c r="G4567" s="143"/>
    </row>
    <row r="4568" customFormat="false" ht="12.75" hidden="false" customHeight="false" outlineLevel="0" collapsed="false">
      <c r="E4568" s="143"/>
      <c r="F4568" s="143"/>
      <c r="G4568" s="143"/>
    </row>
    <row r="4569" customFormat="false" ht="12.75" hidden="false" customHeight="false" outlineLevel="0" collapsed="false">
      <c r="E4569" s="143"/>
      <c r="F4569" s="143"/>
      <c r="G4569" s="143"/>
    </row>
    <row r="4570" customFormat="false" ht="12.75" hidden="false" customHeight="false" outlineLevel="0" collapsed="false">
      <c r="E4570" s="143"/>
      <c r="F4570" s="143"/>
      <c r="G4570" s="143"/>
    </row>
    <row r="4571" customFormat="false" ht="12.75" hidden="false" customHeight="false" outlineLevel="0" collapsed="false">
      <c r="E4571" s="143"/>
      <c r="F4571" s="143"/>
      <c r="G4571" s="143"/>
    </row>
    <row r="4572" customFormat="false" ht="12.75" hidden="false" customHeight="false" outlineLevel="0" collapsed="false">
      <c r="E4572" s="143"/>
      <c r="F4572" s="143"/>
      <c r="G4572" s="143"/>
    </row>
    <row r="4573" customFormat="false" ht="12.75" hidden="false" customHeight="false" outlineLevel="0" collapsed="false">
      <c r="E4573" s="143"/>
      <c r="F4573" s="143"/>
      <c r="G4573" s="143"/>
    </row>
    <row r="4574" customFormat="false" ht="12.75" hidden="false" customHeight="false" outlineLevel="0" collapsed="false">
      <c r="E4574" s="143"/>
      <c r="F4574" s="143"/>
      <c r="G4574" s="143"/>
    </row>
    <row r="4575" customFormat="false" ht="12.75" hidden="false" customHeight="false" outlineLevel="0" collapsed="false">
      <c r="E4575" s="143"/>
      <c r="F4575" s="143"/>
      <c r="G4575" s="143"/>
    </row>
    <row r="4576" customFormat="false" ht="12.75" hidden="false" customHeight="false" outlineLevel="0" collapsed="false">
      <c r="E4576" s="143"/>
      <c r="F4576" s="143"/>
      <c r="G4576" s="143"/>
    </row>
    <row r="4577" customFormat="false" ht="12.75" hidden="false" customHeight="false" outlineLevel="0" collapsed="false">
      <c r="E4577" s="143"/>
      <c r="F4577" s="143"/>
      <c r="G4577" s="143"/>
    </row>
    <row r="4578" customFormat="false" ht="12.75" hidden="false" customHeight="false" outlineLevel="0" collapsed="false">
      <c r="E4578" s="143"/>
      <c r="F4578" s="143"/>
      <c r="G4578" s="143"/>
    </row>
    <row r="4579" customFormat="false" ht="12.75" hidden="false" customHeight="false" outlineLevel="0" collapsed="false">
      <c r="E4579" s="143"/>
      <c r="F4579" s="143"/>
      <c r="G4579" s="143"/>
    </row>
    <row r="4580" customFormat="false" ht="12.75" hidden="false" customHeight="false" outlineLevel="0" collapsed="false">
      <c r="E4580" s="143"/>
      <c r="F4580" s="143"/>
      <c r="G4580" s="143"/>
    </row>
    <row r="4581" customFormat="false" ht="12.75" hidden="false" customHeight="false" outlineLevel="0" collapsed="false">
      <c r="E4581" s="143"/>
      <c r="F4581" s="143"/>
      <c r="G4581" s="143"/>
    </row>
    <row r="4582" customFormat="false" ht="12.75" hidden="false" customHeight="false" outlineLevel="0" collapsed="false">
      <c r="E4582" s="143"/>
      <c r="F4582" s="143"/>
      <c r="G4582" s="143"/>
    </row>
    <row r="4583" customFormat="false" ht="12.75" hidden="false" customHeight="false" outlineLevel="0" collapsed="false">
      <c r="E4583" s="143"/>
      <c r="F4583" s="143"/>
      <c r="G4583" s="143"/>
    </row>
    <row r="4584" customFormat="false" ht="12.75" hidden="false" customHeight="false" outlineLevel="0" collapsed="false">
      <c r="E4584" s="143"/>
      <c r="F4584" s="143"/>
      <c r="G4584" s="143"/>
    </row>
    <row r="4585" customFormat="false" ht="12.75" hidden="false" customHeight="false" outlineLevel="0" collapsed="false">
      <c r="E4585" s="143"/>
      <c r="F4585" s="143"/>
      <c r="G4585" s="143"/>
    </row>
    <row r="4586" customFormat="false" ht="12.75" hidden="false" customHeight="false" outlineLevel="0" collapsed="false">
      <c r="E4586" s="143"/>
      <c r="F4586" s="143"/>
      <c r="G4586" s="143"/>
    </row>
    <row r="4587" customFormat="false" ht="12.75" hidden="false" customHeight="false" outlineLevel="0" collapsed="false">
      <c r="E4587" s="143"/>
      <c r="F4587" s="143"/>
      <c r="G4587" s="143"/>
    </row>
    <row r="4588" customFormat="false" ht="12.75" hidden="false" customHeight="false" outlineLevel="0" collapsed="false">
      <c r="E4588" s="143"/>
      <c r="F4588" s="143"/>
      <c r="G4588" s="143"/>
    </row>
    <row r="4589" customFormat="false" ht="12.75" hidden="false" customHeight="false" outlineLevel="0" collapsed="false">
      <c r="E4589" s="143"/>
      <c r="F4589" s="143"/>
      <c r="G4589" s="143"/>
    </row>
    <row r="4590" customFormat="false" ht="12.75" hidden="false" customHeight="false" outlineLevel="0" collapsed="false">
      <c r="E4590" s="143"/>
      <c r="F4590" s="143"/>
      <c r="G4590" s="143"/>
    </row>
    <row r="4591" customFormat="false" ht="12.75" hidden="false" customHeight="false" outlineLevel="0" collapsed="false">
      <c r="E4591" s="143"/>
      <c r="F4591" s="143"/>
      <c r="G4591" s="143"/>
    </row>
    <row r="4592" customFormat="false" ht="12.75" hidden="false" customHeight="false" outlineLevel="0" collapsed="false">
      <c r="E4592" s="143"/>
      <c r="F4592" s="143"/>
      <c r="G4592" s="143"/>
    </row>
    <row r="4593" customFormat="false" ht="12.75" hidden="false" customHeight="false" outlineLevel="0" collapsed="false">
      <c r="E4593" s="143"/>
      <c r="F4593" s="143"/>
      <c r="G4593" s="143"/>
    </row>
    <row r="4594" customFormat="false" ht="12.75" hidden="false" customHeight="false" outlineLevel="0" collapsed="false">
      <c r="E4594" s="143"/>
      <c r="F4594" s="143"/>
      <c r="G4594" s="143"/>
    </row>
    <row r="4595" customFormat="false" ht="12.75" hidden="false" customHeight="false" outlineLevel="0" collapsed="false">
      <c r="E4595" s="143"/>
      <c r="F4595" s="143"/>
      <c r="G4595" s="143"/>
    </row>
    <row r="4596" customFormat="false" ht="12.75" hidden="false" customHeight="false" outlineLevel="0" collapsed="false">
      <c r="E4596" s="143"/>
      <c r="F4596" s="143"/>
      <c r="G4596" s="143"/>
    </row>
    <row r="4597" customFormat="false" ht="12.75" hidden="false" customHeight="false" outlineLevel="0" collapsed="false">
      <c r="E4597" s="143"/>
      <c r="F4597" s="143"/>
      <c r="G4597" s="143"/>
    </row>
    <row r="4598" customFormat="false" ht="12.75" hidden="false" customHeight="false" outlineLevel="0" collapsed="false">
      <c r="E4598" s="143"/>
      <c r="F4598" s="143"/>
      <c r="G4598" s="143"/>
    </row>
    <row r="4599" customFormat="false" ht="12.75" hidden="false" customHeight="false" outlineLevel="0" collapsed="false">
      <c r="E4599" s="143"/>
      <c r="F4599" s="143"/>
      <c r="G4599" s="143"/>
    </row>
    <row r="4600" customFormat="false" ht="12.75" hidden="false" customHeight="false" outlineLevel="0" collapsed="false">
      <c r="E4600" s="143"/>
      <c r="F4600" s="143"/>
      <c r="G4600" s="143"/>
    </row>
    <row r="4601" customFormat="false" ht="12.75" hidden="false" customHeight="false" outlineLevel="0" collapsed="false">
      <c r="E4601" s="143"/>
      <c r="F4601" s="143"/>
      <c r="G4601" s="143"/>
    </row>
    <row r="4602" customFormat="false" ht="12.75" hidden="false" customHeight="false" outlineLevel="0" collapsed="false">
      <c r="E4602" s="143"/>
      <c r="F4602" s="143"/>
      <c r="G4602" s="143"/>
    </row>
    <row r="4603" customFormat="false" ht="12.75" hidden="false" customHeight="false" outlineLevel="0" collapsed="false">
      <c r="E4603" s="143"/>
      <c r="F4603" s="143"/>
      <c r="G4603" s="143"/>
    </row>
    <row r="4604" customFormat="false" ht="12.75" hidden="false" customHeight="false" outlineLevel="0" collapsed="false">
      <c r="E4604" s="143"/>
      <c r="F4604" s="143"/>
      <c r="G4604" s="143"/>
    </row>
    <row r="4605" customFormat="false" ht="12.75" hidden="false" customHeight="false" outlineLevel="0" collapsed="false">
      <c r="E4605" s="143"/>
      <c r="F4605" s="143"/>
      <c r="G4605" s="143"/>
    </row>
    <row r="4606" customFormat="false" ht="12.75" hidden="false" customHeight="false" outlineLevel="0" collapsed="false">
      <c r="E4606" s="143"/>
      <c r="F4606" s="143"/>
      <c r="G4606" s="143"/>
    </row>
    <row r="4607" customFormat="false" ht="12.75" hidden="false" customHeight="false" outlineLevel="0" collapsed="false">
      <c r="E4607" s="143"/>
      <c r="F4607" s="143"/>
      <c r="G4607" s="143"/>
    </row>
    <row r="4608" customFormat="false" ht="12.75" hidden="false" customHeight="false" outlineLevel="0" collapsed="false">
      <c r="E4608" s="143"/>
      <c r="F4608" s="143"/>
      <c r="G4608" s="143"/>
    </row>
    <row r="4609" customFormat="false" ht="12.75" hidden="false" customHeight="false" outlineLevel="0" collapsed="false">
      <c r="E4609" s="143"/>
      <c r="F4609" s="143"/>
      <c r="G4609" s="143"/>
    </row>
    <row r="4610" customFormat="false" ht="12.75" hidden="false" customHeight="false" outlineLevel="0" collapsed="false">
      <c r="E4610" s="143"/>
      <c r="F4610" s="143"/>
      <c r="G4610" s="143"/>
    </row>
    <row r="4611" customFormat="false" ht="12.75" hidden="false" customHeight="false" outlineLevel="0" collapsed="false">
      <c r="E4611" s="143"/>
      <c r="F4611" s="143"/>
      <c r="G4611" s="143"/>
    </row>
    <row r="4612" customFormat="false" ht="12.75" hidden="false" customHeight="false" outlineLevel="0" collapsed="false">
      <c r="E4612" s="143"/>
      <c r="F4612" s="143"/>
      <c r="G4612" s="143"/>
    </row>
    <row r="4613" customFormat="false" ht="12.75" hidden="false" customHeight="false" outlineLevel="0" collapsed="false">
      <c r="E4613" s="143"/>
      <c r="F4613" s="143"/>
      <c r="G4613" s="143"/>
    </row>
    <row r="4614" customFormat="false" ht="12.75" hidden="false" customHeight="false" outlineLevel="0" collapsed="false">
      <c r="E4614" s="143"/>
      <c r="F4614" s="143"/>
      <c r="G4614" s="143"/>
    </row>
    <row r="4615" customFormat="false" ht="12.75" hidden="false" customHeight="false" outlineLevel="0" collapsed="false">
      <c r="E4615" s="143"/>
      <c r="F4615" s="143"/>
      <c r="G4615" s="143"/>
    </row>
    <row r="4616" customFormat="false" ht="12.75" hidden="false" customHeight="false" outlineLevel="0" collapsed="false">
      <c r="E4616" s="143"/>
      <c r="F4616" s="143"/>
      <c r="G4616" s="143"/>
    </row>
    <row r="4617" customFormat="false" ht="12.75" hidden="false" customHeight="false" outlineLevel="0" collapsed="false">
      <c r="E4617" s="143"/>
      <c r="F4617" s="143"/>
      <c r="G4617" s="143"/>
    </row>
    <row r="4618" customFormat="false" ht="12.75" hidden="false" customHeight="false" outlineLevel="0" collapsed="false">
      <c r="E4618" s="143"/>
      <c r="F4618" s="143"/>
      <c r="G4618" s="143"/>
    </row>
    <row r="4619" customFormat="false" ht="12.75" hidden="false" customHeight="false" outlineLevel="0" collapsed="false">
      <c r="E4619" s="143"/>
      <c r="F4619" s="143"/>
      <c r="G4619" s="143"/>
    </row>
    <row r="4620" customFormat="false" ht="12.75" hidden="false" customHeight="false" outlineLevel="0" collapsed="false">
      <c r="E4620" s="143"/>
      <c r="F4620" s="143"/>
      <c r="G4620" s="143"/>
    </row>
    <row r="4621" customFormat="false" ht="12.75" hidden="false" customHeight="false" outlineLevel="0" collapsed="false">
      <c r="E4621" s="143"/>
      <c r="F4621" s="143"/>
      <c r="G4621" s="143"/>
    </row>
    <row r="4622" customFormat="false" ht="12.75" hidden="false" customHeight="false" outlineLevel="0" collapsed="false">
      <c r="E4622" s="143"/>
      <c r="F4622" s="143"/>
      <c r="G4622" s="143"/>
    </row>
    <row r="4623" customFormat="false" ht="12.75" hidden="false" customHeight="false" outlineLevel="0" collapsed="false">
      <c r="E4623" s="143"/>
      <c r="F4623" s="143"/>
      <c r="G4623" s="143"/>
    </row>
    <row r="4624" customFormat="false" ht="12.75" hidden="false" customHeight="false" outlineLevel="0" collapsed="false">
      <c r="E4624" s="143"/>
      <c r="F4624" s="143"/>
      <c r="G4624" s="143"/>
    </row>
    <row r="4625" customFormat="false" ht="12.75" hidden="false" customHeight="false" outlineLevel="0" collapsed="false">
      <c r="E4625" s="143"/>
      <c r="F4625" s="143"/>
      <c r="G4625" s="143"/>
    </row>
    <row r="4626" customFormat="false" ht="12.75" hidden="false" customHeight="false" outlineLevel="0" collapsed="false">
      <c r="E4626" s="143"/>
      <c r="F4626" s="143"/>
      <c r="G4626" s="143"/>
    </row>
    <row r="4627" customFormat="false" ht="12.75" hidden="false" customHeight="false" outlineLevel="0" collapsed="false">
      <c r="E4627" s="143"/>
      <c r="F4627" s="143"/>
      <c r="G4627" s="143"/>
    </row>
    <row r="4628" customFormat="false" ht="12.75" hidden="false" customHeight="false" outlineLevel="0" collapsed="false">
      <c r="E4628" s="143"/>
      <c r="F4628" s="143"/>
      <c r="G4628" s="143"/>
    </row>
    <row r="4629" customFormat="false" ht="12.75" hidden="false" customHeight="false" outlineLevel="0" collapsed="false">
      <c r="E4629" s="143"/>
      <c r="F4629" s="143"/>
      <c r="G4629" s="143"/>
    </row>
    <row r="4630" customFormat="false" ht="12.75" hidden="false" customHeight="false" outlineLevel="0" collapsed="false">
      <c r="E4630" s="143"/>
      <c r="F4630" s="143"/>
      <c r="G4630" s="143"/>
    </row>
    <row r="4631" customFormat="false" ht="12.75" hidden="false" customHeight="false" outlineLevel="0" collapsed="false">
      <c r="E4631" s="143"/>
      <c r="F4631" s="143"/>
      <c r="G4631" s="143"/>
    </row>
    <row r="4632" customFormat="false" ht="12.75" hidden="false" customHeight="false" outlineLevel="0" collapsed="false">
      <c r="E4632" s="143"/>
      <c r="F4632" s="143"/>
      <c r="G4632" s="143"/>
    </row>
    <row r="4633" customFormat="false" ht="12.75" hidden="false" customHeight="false" outlineLevel="0" collapsed="false">
      <c r="E4633" s="143"/>
      <c r="F4633" s="143"/>
      <c r="G4633" s="143"/>
    </row>
    <row r="4634" customFormat="false" ht="12.75" hidden="false" customHeight="false" outlineLevel="0" collapsed="false">
      <c r="E4634" s="143"/>
      <c r="F4634" s="143"/>
      <c r="G4634" s="143"/>
    </row>
    <row r="4635" customFormat="false" ht="12.75" hidden="false" customHeight="false" outlineLevel="0" collapsed="false">
      <c r="E4635" s="143"/>
      <c r="F4635" s="143"/>
      <c r="G4635" s="143"/>
    </row>
    <row r="4636" customFormat="false" ht="12.75" hidden="false" customHeight="false" outlineLevel="0" collapsed="false">
      <c r="E4636" s="143"/>
      <c r="F4636" s="143"/>
      <c r="G4636" s="143"/>
    </row>
    <row r="4637" customFormat="false" ht="12.75" hidden="false" customHeight="false" outlineLevel="0" collapsed="false">
      <c r="E4637" s="143"/>
      <c r="F4637" s="143"/>
      <c r="G4637" s="143"/>
    </row>
    <row r="4638" customFormat="false" ht="12.75" hidden="false" customHeight="false" outlineLevel="0" collapsed="false">
      <c r="E4638" s="143"/>
      <c r="F4638" s="143"/>
      <c r="G4638" s="143"/>
    </row>
    <row r="4639" customFormat="false" ht="12.75" hidden="false" customHeight="false" outlineLevel="0" collapsed="false">
      <c r="E4639" s="143"/>
      <c r="F4639" s="143"/>
      <c r="G4639" s="143"/>
    </row>
    <row r="4640" customFormat="false" ht="12.75" hidden="false" customHeight="false" outlineLevel="0" collapsed="false">
      <c r="E4640" s="143"/>
      <c r="F4640" s="143"/>
      <c r="G4640" s="143"/>
    </row>
    <row r="4641" customFormat="false" ht="12.75" hidden="false" customHeight="false" outlineLevel="0" collapsed="false">
      <c r="E4641" s="143"/>
      <c r="F4641" s="143"/>
      <c r="G4641" s="143"/>
    </row>
    <row r="4642" customFormat="false" ht="12.75" hidden="false" customHeight="false" outlineLevel="0" collapsed="false">
      <c r="E4642" s="143"/>
      <c r="F4642" s="143"/>
      <c r="G4642" s="143"/>
    </row>
    <row r="4643" customFormat="false" ht="12.75" hidden="false" customHeight="false" outlineLevel="0" collapsed="false">
      <c r="E4643" s="143"/>
      <c r="F4643" s="143"/>
      <c r="G4643" s="143"/>
    </row>
    <row r="4644" customFormat="false" ht="12.75" hidden="false" customHeight="false" outlineLevel="0" collapsed="false">
      <c r="E4644" s="143"/>
      <c r="F4644" s="143"/>
      <c r="G4644" s="143"/>
    </row>
    <row r="4645" customFormat="false" ht="12.75" hidden="false" customHeight="false" outlineLevel="0" collapsed="false">
      <c r="E4645" s="143"/>
      <c r="F4645" s="143"/>
      <c r="G4645" s="143"/>
    </row>
    <row r="4646" customFormat="false" ht="12.75" hidden="false" customHeight="false" outlineLevel="0" collapsed="false">
      <c r="E4646" s="143"/>
      <c r="F4646" s="143"/>
      <c r="G4646" s="143"/>
    </row>
    <row r="4647" customFormat="false" ht="12.75" hidden="false" customHeight="false" outlineLevel="0" collapsed="false">
      <c r="E4647" s="143"/>
      <c r="F4647" s="143"/>
      <c r="G4647" s="143"/>
    </row>
    <row r="4648" customFormat="false" ht="12.75" hidden="false" customHeight="false" outlineLevel="0" collapsed="false">
      <c r="E4648" s="143"/>
      <c r="F4648" s="143"/>
      <c r="G4648" s="143"/>
    </row>
    <row r="4649" customFormat="false" ht="12.75" hidden="false" customHeight="false" outlineLevel="0" collapsed="false">
      <c r="E4649" s="143"/>
      <c r="F4649" s="143"/>
      <c r="G4649" s="143"/>
    </row>
    <row r="4650" customFormat="false" ht="12.75" hidden="false" customHeight="false" outlineLevel="0" collapsed="false">
      <c r="E4650" s="143"/>
      <c r="F4650" s="143"/>
      <c r="G4650" s="143"/>
    </row>
    <row r="4651" customFormat="false" ht="12.75" hidden="false" customHeight="false" outlineLevel="0" collapsed="false">
      <c r="E4651" s="143"/>
      <c r="F4651" s="143"/>
      <c r="G4651" s="143"/>
    </row>
    <row r="4652" customFormat="false" ht="12.75" hidden="false" customHeight="false" outlineLevel="0" collapsed="false">
      <c r="E4652" s="143"/>
      <c r="F4652" s="143"/>
      <c r="G4652" s="143"/>
    </row>
    <row r="4653" customFormat="false" ht="12.75" hidden="false" customHeight="false" outlineLevel="0" collapsed="false">
      <c r="E4653" s="143"/>
      <c r="F4653" s="143"/>
      <c r="G4653" s="143"/>
    </row>
    <row r="4654" customFormat="false" ht="12.75" hidden="false" customHeight="false" outlineLevel="0" collapsed="false">
      <c r="E4654" s="143"/>
      <c r="F4654" s="143"/>
      <c r="G4654" s="143"/>
    </row>
    <row r="4655" customFormat="false" ht="12.75" hidden="false" customHeight="false" outlineLevel="0" collapsed="false">
      <c r="E4655" s="143"/>
      <c r="F4655" s="143"/>
      <c r="G4655" s="143"/>
    </row>
    <row r="4656" customFormat="false" ht="12.75" hidden="false" customHeight="false" outlineLevel="0" collapsed="false">
      <c r="E4656" s="143"/>
      <c r="F4656" s="143"/>
      <c r="G4656" s="143"/>
    </row>
    <row r="4657" customFormat="false" ht="12.75" hidden="false" customHeight="false" outlineLevel="0" collapsed="false">
      <c r="E4657" s="143"/>
      <c r="F4657" s="143"/>
      <c r="G4657" s="143"/>
    </row>
    <row r="4658" customFormat="false" ht="12.75" hidden="false" customHeight="false" outlineLevel="0" collapsed="false">
      <c r="E4658" s="143"/>
      <c r="F4658" s="143"/>
      <c r="G4658" s="143"/>
    </row>
    <row r="4659" customFormat="false" ht="12.75" hidden="false" customHeight="false" outlineLevel="0" collapsed="false">
      <c r="E4659" s="143"/>
      <c r="F4659" s="143"/>
      <c r="G4659" s="143"/>
    </row>
    <row r="4660" customFormat="false" ht="12.75" hidden="false" customHeight="false" outlineLevel="0" collapsed="false">
      <c r="E4660" s="143"/>
      <c r="F4660" s="143"/>
      <c r="G4660" s="143"/>
    </row>
    <row r="4661" customFormat="false" ht="12.75" hidden="false" customHeight="false" outlineLevel="0" collapsed="false">
      <c r="E4661" s="143"/>
      <c r="F4661" s="143"/>
      <c r="G4661" s="143"/>
    </row>
    <row r="4662" customFormat="false" ht="12.75" hidden="false" customHeight="false" outlineLevel="0" collapsed="false">
      <c r="E4662" s="143"/>
      <c r="F4662" s="143"/>
      <c r="G4662" s="143"/>
    </row>
    <row r="4663" customFormat="false" ht="12.75" hidden="false" customHeight="false" outlineLevel="0" collapsed="false">
      <c r="E4663" s="143"/>
      <c r="F4663" s="143"/>
      <c r="G4663" s="143"/>
    </row>
    <row r="4664" customFormat="false" ht="12.75" hidden="false" customHeight="false" outlineLevel="0" collapsed="false">
      <c r="E4664" s="143"/>
      <c r="F4664" s="143"/>
      <c r="G4664" s="143"/>
    </row>
    <row r="4665" customFormat="false" ht="12.75" hidden="false" customHeight="false" outlineLevel="0" collapsed="false">
      <c r="E4665" s="143"/>
      <c r="F4665" s="143"/>
      <c r="G4665" s="143"/>
    </row>
    <row r="4666" customFormat="false" ht="12.75" hidden="false" customHeight="false" outlineLevel="0" collapsed="false">
      <c r="E4666" s="143"/>
      <c r="F4666" s="143"/>
      <c r="G4666" s="143"/>
    </row>
    <row r="4667" customFormat="false" ht="12.75" hidden="false" customHeight="false" outlineLevel="0" collapsed="false">
      <c r="E4667" s="143"/>
      <c r="F4667" s="143"/>
      <c r="G4667" s="143"/>
    </row>
    <row r="4668" customFormat="false" ht="12.75" hidden="false" customHeight="false" outlineLevel="0" collapsed="false">
      <c r="E4668" s="143"/>
      <c r="F4668" s="143"/>
      <c r="G4668" s="143"/>
    </row>
    <row r="4669" customFormat="false" ht="12.75" hidden="false" customHeight="false" outlineLevel="0" collapsed="false">
      <c r="E4669" s="143"/>
      <c r="F4669" s="143"/>
      <c r="G4669" s="143"/>
    </row>
    <row r="4670" customFormat="false" ht="12.75" hidden="false" customHeight="false" outlineLevel="0" collapsed="false">
      <c r="E4670" s="143"/>
      <c r="F4670" s="143"/>
      <c r="G4670" s="143"/>
    </row>
    <row r="4671" customFormat="false" ht="12.75" hidden="false" customHeight="false" outlineLevel="0" collapsed="false">
      <c r="E4671" s="143"/>
      <c r="F4671" s="143"/>
      <c r="G4671" s="143"/>
    </row>
    <row r="4672" customFormat="false" ht="12.75" hidden="false" customHeight="false" outlineLevel="0" collapsed="false">
      <c r="E4672" s="143"/>
      <c r="F4672" s="143"/>
      <c r="G4672" s="143"/>
    </row>
    <row r="4673" customFormat="false" ht="12.75" hidden="false" customHeight="false" outlineLevel="0" collapsed="false">
      <c r="E4673" s="143"/>
      <c r="F4673" s="143"/>
      <c r="G4673" s="143"/>
    </row>
    <row r="4674" customFormat="false" ht="12.75" hidden="false" customHeight="false" outlineLevel="0" collapsed="false">
      <c r="E4674" s="143"/>
      <c r="F4674" s="143"/>
      <c r="G4674" s="143"/>
    </row>
    <row r="4675" customFormat="false" ht="12.75" hidden="false" customHeight="false" outlineLevel="0" collapsed="false">
      <c r="E4675" s="143"/>
      <c r="F4675" s="143"/>
      <c r="G4675" s="143"/>
    </row>
    <row r="4676" customFormat="false" ht="12.75" hidden="false" customHeight="false" outlineLevel="0" collapsed="false">
      <c r="E4676" s="143"/>
      <c r="F4676" s="143"/>
      <c r="G4676" s="143"/>
    </row>
    <row r="4677" customFormat="false" ht="12.75" hidden="false" customHeight="false" outlineLevel="0" collapsed="false">
      <c r="E4677" s="143"/>
      <c r="F4677" s="143"/>
      <c r="G4677" s="143"/>
    </row>
    <row r="4678" customFormat="false" ht="12.75" hidden="false" customHeight="false" outlineLevel="0" collapsed="false">
      <c r="E4678" s="143"/>
      <c r="F4678" s="143"/>
      <c r="G4678" s="143"/>
    </row>
    <row r="4679" customFormat="false" ht="12.75" hidden="false" customHeight="false" outlineLevel="0" collapsed="false">
      <c r="E4679" s="143"/>
      <c r="F4679" s="143"/>
      <c r="G4679" s="143"/>
    </row>
    <row r="4680" customFormat="false" ht="12.75" hidden="false" customHeight="false" outlineLevel="0" collapsed="false">
      <c r="E4680" s="143"/>
      <c r="F4680" s="143"/>
      <c r="G4680" s="143"/>
    </row>
    <row r="4681" customFormat="false" ht="12.75" hidden="false" customHeight="false" outlineLevel="0" collapsed="false">
      <c r="E4681" s="143"/>
      <c r="F4681" s="143"/>
      <c r="G4681" s="143"/>
    </row>
    <row r="4682" customFormat="false" ht="12.75" hidden="false" customHeight="false" outlineLevel="0" collapsed="false">
      <c r="E4682" s="143"/>
      <c r="F4682" s="143"/>
      <c r="G4682" s="143"/>
    </row>
    <row r="4683" customFormat="false" ht="12.75" hidden="false" customHeight="false" outlineLevel="0" collapsed="false">
      <c r="E4683" s="143"/>
      <c r="F4683" s="143"/>
      <c r="G4683" s="143"/>
    </row>
    <row r="4684" customFormat="false" ht="12.75" hidden="false" customHeight="false" outlineLevel="0" collapsed="false">
      <c r="E4684" s="143"/>
      <c r="F4684" s="143"/>
      <c r="G4684" s="143"/>
    </row>
    <row r="4685" customFormat="false" ht="12.75" hidden="false" customHeight="false" outlineLevel="0" collapsed="false">
      <c r="E4685" s="143"/>
      <c r="F4685" s="143"/>
      <c r="G4685" s="143"/>
    </row>
    <row r="4686" customFormat="false" ht="12.75" hidden="false" customHeight="false" outlineLevel="0" collapsed="false">
      <c r="E4686" s="143"/>
      <c r="F4686" s="143"/>
      <c r="G4686" s="143"/>
    </row>
    <row r="4687" customFormat="false" ht="12.75" hidden="false" customHeight="false" outlineLevel="0" collapsed="false">
      <c r="E4687" s="143"/>
      <c r="F4687" s="143"/>
      <c r="G4687" s="143"/>
    </row>
    <row r="4688" customFormat="false" ht="12.75" hidden="false" customHeight="false" outlineLevel="0" collapsed="false">
      <c r="E4688" s="143"/>
      <c r="F4688" s="143"/>
      <c r="G4688" s="143"/>
    </row>
    <row r="4689" customFormat="false" ht="12.75" hidden="false" customHeight="false" outlineLevel="0" collapsed="false">
      <c r="E4689" s="143"/>
      <c r="F4689" s="143"/>
      <c r="G4689" s="143"/>
    </row>
    <row r="4690" customFormat="false" ht="12.75" hidden="false" customHeight="false" outlineLevel="0" collapsed="false">
      <c r="E4690" s="143"/>
      <c r="F4690" s="143"/>
      <c r="G4690" s="143"/>
    </row>
    <row r="4691" customFormat="false" ht="12.75" hidden="false" customHeight="false" outlineLevel="0" collapsed="false">
      <c r="E4691" s="143"/>
      <c r="F4691" s="143"/>
      <c r="G4691" s="143"/>
    </row>
    <row r="4692" customFormat="false" ht="12.75" hidden="false" customHeight="false" outlineLevel="0" collapsed="false">
      <c r="E4692" s="143"/>
      <c r="F4692" s="143"/>
      <c r="G4692" s="143"/>
    </row>
    <row r="4693" customFormat="false" ht="12.75" hidden="false" customHeight="false" outlineLevel="0" collapsed="false">
      <c r="E4693" s="143"/>
      <c r="F4693" s="143"/>
      <c r="G4693" s="143"/>
    </row>
    <row r="4694" customFormat="false" ht="12.75" hidden="false" customHeight="false" outlineLevel="0" collapsed="false">
      <c r="E4694" s="143"/>
      <c r="F4694" s="143"/>
      <c r="G4694" s="143"/>
    </row>
    <row r="4695" customFormat="false" ht="12.75" hidden="false" customHeight="false" outlineLevel="0" collapsed="false">
      <c r="E4695" s="143"/>
      <c r="F4695" s="143"/>
      <c r="G4695" s="143"/>
    </row>
    <row r="4696" customFormat="false" ht="12.75" hidden="false" customHeight="false" outlineLevel="0" collapsed="false">
      <c r="E4696" s="143"/>
      <c r="F4696" s="143"/>
      <c r="G4696" s="143"/>
    </row>
    <row r="4697" customFormat="false" ht="12.75" hidden="false" customHeight="false" outlineLevel="0" collapsed="false">
      <c r="E4697" s="143"/>
      <c r="F4697" s="143"/>
      <c r="G4697" s="143"/>
    </row>
    <row r="4698" customFormat="false" ht="12.75" hidden="false" customHeight="false" outlineLevel="0" collapsed="false">
      <c r="E4698" s="143"/>
      <c r="F4698" s="143"/>
      <c r="G4698" s="143"/>
    </row>
    <row r="4699" customFormat="false" ht="12.75" hidden="false" customHeight="false" outlineLevel="0" collapsed="false">
      <c r="E4699" s="143"/>
      <c r="F4699" s="143"/>
      <c r="G4699" s="143"/>
    </row>
    <row r="4700" customFormat="false" ht="12.75" hidden="false" customHeight="false" outlineLevel="0" collapsed="false">
      <c r="E4700" s="143"/>
      <c r="F4700" s="143"/>
      <c r="G4700" s="143"/>
    </row>
    <row r="4701" customFormat="false" ht="12.75" hidden="false" customHeight="false" outlineLevel="0" collapsed="false">
      <c r="E4701" s="143"/>
      <c r="F4701" s="143"/>
      <c r="G4701" s="143"/>
    </row>
    <row r="4702" customFormat="false" ht="12.75" hidden="false" customHeight="false" outlineLevel="0" collapsed="false">
      <c r="E4702" s="143"/>
      <c r="F4702" s="143"/>
      <c r="G4702" s="143"/>
    </row>
    <row r="4703" customFormat="false" ht="12.75" hidden="false" customHeight="false" outlineLevel="0" collapsed="false">
      <c r="E4703" s="143"/>
      <c r="F4703" s="143"/>
      <c r="G4703" s="143"/>
    </row>
    <row r="4704" customFormat="false" ht="12.75" hidden="false" customHeight="false" outlineLevel="0" collapsed="false">
      <c r="E4704" s="143"/>
      <c r="F4704" s="143"/>
      <c r="G4704" s="143"/>
    </row>
    <row r="4705" customFormat="false" ht="12.75" hidden="false" customHeight="false" outlineLevel="0" collapsed="false">
      <c r="E4705" s="143"/>
      <c r="F4705" s="143"/>
      <c r="G4705" s="143"/>
    </row>
    <row r="4706" customFormat="false" ht="12.75" hidden="false" customHeight="false" outlineLevel="0" collapsed="false">
      <c r="E4706" s="143"/>
      <c r="F4706" s="143"/>
      <c r="G4706" s="143"/>
    </row>
    <row r="4707" customFormat="false" ht="12.75" hidden="false" customHeight="false" outlineLevel="0" collapsed="false">
      <c r="E4707" s="143"/>
      <c r="F4707" s="143"/>
      <c r="G4707" s="143"/>
    </row>
    <row r="4708" customFormat="false" ht="12.75" hidden="false" customHeight="false" outlineLevel="0" collapsed="false">
      <c r="E4708" s="143"/>
      <c r="F4708" s="143"/>
      <c r="G4708" s="143"/>
    </row>
    <row r="4709" customFormat="false" ht="12.75" hidden="false" customHeight="false" outlineLevel="0" collapsed="false">
      <c r="E4709" s="143"/>
      <c r="F4709" s="143"/>
      <c r="G4709" s="143"/>
    </row>
    <row r="4710" customFormat="false" ht="12.75" hidden="false" customHeight="false" outlineLevel="0" collapsed="false">
      <c r="E4710" s="143"/>
      <c r="F4710" s="143"/>
      <c r="G4710" s="143"/>
    </row>
    <row r="4711" customFormat="false" ht="12.75" hidden="false" customHeight="false" outlineLevel="0" collapsed="false">
      <c r="E4711" s="143"/>
      <c r="F4711" s="143"/>
      <c r="G4711" s="143"/>
    </row>
    <row r="4712" customFormat="false" ht="12.75" hidden="false" customHeight="false" outlineLevel="0" collapsed="false">
      <c r="E4712" s="143"/>
      <c r="F4712" s="143"/>
      <c r="G4712" s="143"/>
    </row>
    <row r="4713" customFormat="false" ht="12.75" hidden="false" customHeight="false" outlineLevel="0" collapsed="false">
      <c r="E4713" s="143"/>
      <c r="F4713" s="143"/>
      <c r="G4713" s="143"/>
    </row>
    <row r="4714" customFormat="false" ht="12.75" hidden="false" customHeight="false" outlineLevel="0" collapsed="false">
      <c r="E4714" s="143"/>
      <c r="F4714" s="143"/>
      <c r="G4714" s="143"/>
    </row>
    <row r="4715" customFormat="false" ht="12.75" hidden="false" customHeight="false" outlineLevel="0" collapsed="false">
      <c r="E4715" s="143"/>
      <c r="F4715" s="143"/>
      <c r="G4715" s="143"/>
    </row>
    <row r="4716" customFormat="false" ht="12.75" hidden="false" customHeight="false" outlineLevel="0" collapsed="false">
      <c r="E4716" s="143"/>
      <c r="F4716" s="143"/>
      <c r="G4716" s="143"/>
    </row>
    <row r="4717" customFormat="false" ht="12.75" hidden="false" customHeight="false" outlineLevel="0" collapsed="false">
      <c r="E4717" s="143"/>
      <c r="F4717" s="143"/>
      <c r="G4717" s="143"/>
    </row>
    <row r="4718" customFormat="false" ht="12.75" hidden="false" customHeight="false" outlineLevel="0" collapsed="false">
      <c r="E4718" s="143"/>
      <c r="F4718" s="143"/>
      <c r="G4718" s="143"/>
    </row>
    <row r="4719" customFormat="false" ht="12.75" hidden="false" customHeight="false" outlineLevel="0" collapsed="false">
      <c r="E4719" s="143"/>
      <c r="F4719" s="143"/>
      <c r="G4719" s="143"/>
    </row>
    <row r="4720" customFormat="false" ht="12.75" hidden="false" customHeight="false" outlineLevel="0" collapsed="false">
      <c r="E4720" s="143"/>
      <c r="F4720" s="143"/>
      <c r="G4720" s="143"/>
    </row>
    <row r="4721" customFormat="false" ht="12.75" hidden="false" customHeight="false" outlineLevel="0" collapsed="false">
      <c r="E4721" s="143"/>
      <c r="F4721" s="143"/>
      <c r="G4721" s="143"/>
    </row>
    <row r="4722" customFormat="false" ht="12.75" hidden="false" customHeight="false" outlineLevel="0" collapsed="false">
      <c r="E4722" s="143"/>
      <c r="F4722" s="143"/>
      <c r="G4722" s="143"/>
    </row>
    <row r="4723" customFormat="false" ht="12.75" hidden="false" customHeight="false" outlineLevel="0" collapsed="false">
      <c r="E4723" s="143"/>
      <c r="F4723" s="143"/>
      <c r="G4723" s="143"/>
    </row>
    <row r="4724" customFormat="false" ht="12.75" hidden="false" customHeight="false" outlineLevel="0" collapsed="false">
      <c r="E4724" s="143"/>
      <c r="F4724" s="143"/>
      <c r="G4724" s="143"/>
    </row>
    <row r="4725" customFormat="false" ht="12.75" hidden="false" customHeight="false" outlineLevel="0" collapsed="false">
      <c r="E4725" s="143"/>
      <c r="F4725" s="143"/>
      <c r="G4725" s="143"/>
    </row>
    <row r="4726" customFormat="false" ht="12.75" hidden="false" customHeight="false" outlineLevel="0" collapsed="false">
      <c r="E4726" s="143"/>
      <c r="F4726" s="143"/>
      <c r="G4726" s="143"/>
    </row>
    <row r="4727" customFormat="false" ht="12.75" hidden="false" customHeight="false" outlineLevel="0" collapsed="false">
      <c r="E4727" s="143"/>
      <c r="F4727" s="143"/>
      <c r="G4727" s="143"/>
    </row>
    <row r="4728" customFormat="false" ht="12.75" hidden="false" customHeight="false" outlineLevel="0" collapsed="false">
      <c r="E4728" s="143"/>
      <c r="F4728" s="143"/>
      <c r="G4728" s="143"/>
    </row>
    <row r="4729" customFormat="false" ht="12.75" hidden="false" customHeight="false" outlineLevel="0" collapsed="false">
      <c r="E4729" s="143"/>
      <c r="F4729" s="143"/>
      <c r="G4729" s="143"/>
    </row>
    <row r="4730" customFormat="false" ht="12.75" hidden="false" customHeight="false" outlineLevel="0" collapsed="false">
      <c r="E4730" s="143"/>
      <c r="F4730" s="143"/>
      <c r="G4730" s="143"/>
    </row>
    <row r="4731" customFormat="false" ht="12.75" hidden="false" customHeight="false" outlineLevel="0" collapsed="false">
      <c r="E4731" s="143"/>
      <c r="F4731" s="143"/>
      <c r="G4731" s="143"/>
    </row>
    <row r="4732" customFormat="false" ht="12.75" hidden="false" customHeight="false" outlineLevel="0" collapsed="false">
      <c r="E4732" s="143"/>
      <c r="F4732" s="143"/>
      <c r="G4732" s="143"/>
    </row>
    <row r="4733" customFormat="false" ht="12.75" hidden="false" customHeight="false" outlineLevel="0" collapsed="false">
      <c r="E4733" s="143"/>
      <c r="F4733" s="143"/>
      <c r="G4733" s="143"/>
    </row>
    <row r="4734" customFormat="false" ht="12.75" hidden="false" customHeight="false" outlineLevel="0" collapsed="false">
      <c r="E4734" s="143"/>
      <c r="F4734" s="143"/>
      <c r="G4734" s="143"/>
    </row>
    <row r="4735" customFormat="false" ht="12.75" hidden="false" customHeight="false" outlineLevel="0" collapsed="false">
      <c r="E4735" s="143"/>
      <c r="F4735" s="143"/>
      <c r="G4735" s="143"/>
    </row>
    <row r="4736" customFormat="false" ht="12.75" hidden="false" customHeight="false" outlineLevel="0" collapsed="false">
      <c r="E4736" s="143"/>
      <c r="F4736" s="143"/>
      <c r="G4736" s="143"/>
    </row>
    <row r="4737" customFormat="false" ht="12.75" hidden="false" customHeight="false" outlineLevel="0" collapsed="false">
      <c r="E4737" s="143"/>
      <c r="F4737" s="143"/>
      <c r="G4737" s="143"/>
    </row>
    <row r="4738" customFormat="false" ht="12.75" hidden="false" customHeight="false" outlineLevel="0" collapsed="false">
      <c r="E4738" s="143"/>
      <c r="F4738" s="143"/>
      <c r="G4738" s="143"/>
    </row>
    <row r="4739" customFormat="false" ht="12.75" hidden="false" customHeight="false" outlineLevel="0" collapsed="false">
      <c r="E4739" s="143"/>
      <c r="F4739" s="143"/>
      <c r="G4739" s="143"/>
    </row>
    <row r="4740" customFormat="false" ht="12.75" hidden="false" customHeight="false" outlineLevel="0" collapsed="false">
      <c r="E4740" s="143"/>
      <c r="F4740" s="143"/>
      <c r="G4740" s="143"/>
    </row>
    <row r="4741" customFormat="false" ht="12.75" hidden="false" customHeight="false" outlineLevel="0" collapsed="false">
      <c r="E4741" s="143"/>
      <c r="F4741" s="143"/>
      <c r="G4741" s="143"/>
    </row>
    <row r="4742" customFormat="false" ht="12.75" hidden="false" customHeight="false" outlineLevel="0" collapsed="false">
      <c r="E4742" s="143"/>
      <c r="F4742" s="143"/>
      <c r="G4742" s="143"/>
    </row>
    <row r="4743" customFormat="false" ht="12.75" hidden="false" customHeight="false" outlineLevel="0" collapsed="false">
      <c r="E4743" s="143"/>
      <c r="F4743" s="143"/>
      <c r="G4743" s="143"/>
    </row>
    <row r="4744" customFormat="false" ht="12.75" hidden="false" customHeight="false" outlineLevel="0" collapsed="false">
      <c r="E4744" s="143"/>
      <c r="F4744" s="143"/>
      <c r="G4744" s="143"/>
    </row>
    <row r="4745" customFormat="false" ht="12.75" hidden="false" customHeight="false" outlineLevel="0" collapsed="false">
      <c r="E4745" s="143"/>
      <c r="F4745" s="143"/>
      <c r="G4745" s="143"/>
    </row>
    <row r="4746" customFormat="false" ht="12.75" hidden="false" customHeight="false" outlineLevel="0" collapsed="false">
      <c r="E4746" s="143"/>
      <c r="F4746" s="143"/>
      <c r="G4746" s="143"/>
    </row>
    <row r="4747" customFormat="false" ht="12.75" hidden="false" customHeight="false" outlineLevel="0" collapsed="false">
      <c r="E4747" s="143"/>
      <c r="F4747" s="143"/>
      <c r="G4747" s="143"/>
    </row>
    <row r="4748" customFormat="false" ht="12.75" hidden="false" customHeight="false" outlineLevel="0" collapsed="false">
      <c r="E4748" s="143"/>
      <c r="F4748" s="143"/>
      <c r="G4748" s="143"/>
    </row>
    <row r="4749" customFormat="false" ht="12.75" hidden="false" customHeight="false" outlineLevel="0" collapsed="false">
      <c r="E4749" s="143"/>
      <c r="F4749" s="143"/>
      <c r="G4749" s="143"/>
    </row>
    <row r="4750" customFormat="false" ht="12.75" hidden="false" customHeight="false" outlineLevel="0" collapsed="false">
      <c r="E4750" s="143"/>
      <c r="F4750" s="143"/>
      <c r="G4750" s="143"/>
    </row>
    <row r="4751" customFormat="false" ht="12.75" hidden="false" customHeight="false" outlineLevel="0" collapsed="false">
      <c r="E4751" s="143"/>
      <c r="F4751" s="143"/>
      <c r="G4751" s="143"/>
    </row>
    <row r="4752" customFormat="false" ht="12.75" hidden="false" customHeight="false" outlineLevel="0" collapsed="false">
      <c r="E4752" s="143"/>
      <c r="F4752" s="143"/>
      <c r="G4752" s="143"/>
    </row>
    <row r="4753" customFormat="false" ht="12.75" hidden="false" customHeight="false" outlineLevel="0" collapsed="false">
      <c r="E4753" s="143"/>
      <c r="F4753" s="143"/>
      <c r="G4753" s="143"/>
    </row>
    <row r="4754" customFormat="false" ht="12.75" hidden="false" customHeight="false" outlineLevel="0" collapsed="false">
      <c r="E4754" s="143"/>
      <c r="F4754" s="143"/>
      <c r="G4754" s="143"/>
    </row>
    <row r="4755" customFormat="false" ht="12.75" hidden="false" customHeight="false" outlineLevel="0" collapsed="false">
      <c r="E4755" s="143"/>
      <c r="F4755" s="143"/>
      <c r="G4755" s="143"/>
    </row>
    <row r="4756" customFormat="false" ht="12.75" hidden="false" customHeight="false" outlineLevel="0" collapsed="false">
      <c r="E4756" s="143"/>
      <c r="F4756" s="143"/>
      <c r="G4756" s="143"/>
    </row>
    <row r="4757" customFormat="false" ht="12.75" hidden="false" customHeight="false" outlineLevel="0" collapsed="false">
      <c r="E4757" s="143"/>
      <c r="F4757" s="143"/>
      <c r="G4757" s="143"/>
    </row>
    <row r="4758" customFormat="false" ht="12.75" hidden="false" customHeight="false" outlineLevel="0" collapsed="false">
      <c r="E4758" s="143"/>
      <c r="F4758" s="143"/>
      <c r="G4758" s="143"/>
    </row>
    <row r="4759" customFormat="false" ht="12.75" hidden="false" customHeight="false" outlineLevel="0" collapsed="false">
      <c r="E4759" s="143"/>
      <c r="F4759" s="143"/>
      <c r="G4759" s="143"/>
    </row>
    <row r="4760" customFormat="false" ht="12.75" hidden="false" customHeight="false" outlineLevel="0" collapsed="false">
      <c r="E4760" s="143"/>
      <c r="F4760" s="143"/>
      <c r="G4760" s="143"/>
    </row>
    <row r="4761" customFormat="false" ht="12.75" hidden="false" customHeight="false" outlineLevel="0" collapsed="false">
      <c r="E4761" s="143"/>
      <c r="F4761" s="143"/>
      <c r="G4761" s="143"/>
    </row>
    <row r="4762" customFormat="false" ht="12.75" hidden="false" customHeight="false" outlineLevel="0" collapsed="false">
      <c r="E4762" s="143"/>
      <c r="F4762" s="143"/>
      <c r="G4762" s="143"/>
    </row>
    <row r="4763" customFormat="false" ht="12.75" hidden="false" customHeight="false" outlineLevel="0" collapsed="false">
      <c r="E4763" s="143"/>
      <c r="F4763" s="143"/>
      <c r="G4763" s="143"/>
    </row>
    <row r="4764" customFormat="false" ht="12.75" hidden="false" customHeight="false" outlineLevel="0" collapsed="false">
      <c r="E4764" s="143"/>
      <c r="F4764" s="143"/>
      <c r="G4764" s="143"/>
    </row>
    <row r="4765" customFormat="false" ht="12.75" hidden="false" customHeight="false" outlineLevel="0" collapsed="false">
      <c r="E4765" s="143"/>
      <c r="F4765" s="143"/>
      <c r="G4765" s="143"/>
    </row>
    <row r="4766" customFormat="false" ht="12.75" hidden="false" customHeight="false" outlineLevel="0" collapsed="false">
      <c r="E4766" s="143"/>
      <c r="F4766" s="143"/>
      <c r="G4766" s="143"/>
    </row>
    <row r="4767" customFormat="false" ht="12.75" hidden="false" customHeight="false" outlineLevel="0" collapsed="false">
      <c r="E4767" s="143"/>
      <c r="F4767" s="143"/>
      <c r="G4767" s="143"/>
    </row>
    <row r="4768" customFormat="false" ht="12.75" hidden="false" customHeight="false" outlineLevel="0" collapsed="false">
      <c r="E4768" s="143"/>
      <c r="F4768" s="143"/>
      <c r="G4768" s="143"/>
    </row>
    <row r="4769" customFormat="false" ht="12.75" hidden="false" customHeight="false" outlineLevel="0" collapsed="false">
      <c r="E4769" s="143"/>
      <c r="F4769" s="143"/>
      <c r="G4769" s="143"/>
    </row>
    <row r="4770" customFormat="false" ht="12.75" hidden="false" customHeight="false" outlineLevel="0" collapsed="false">
      <c r="E4770" s="143"/>
      <c r="F4770" s="143"/>
      <c r="G4770" s="143"/>
    </row>
    <row r="4771" customFormat="false" ht="12.75" hidden="false" customHeight="false" outlineLevel="0" collapsed="false">
      <c r="E4771" s="143"/>
      <c r="F4771" s="143"/>
      <c r="G4771" s="143"/>
    </row>
    <row r="4772" customFormat="false" ht="12.75" hidden="false" customHeight="false" outlineLevel="0" collapsed="false">
      <c r="E4772" s="143"/>
      <c r="F4772" s="143"/>
      <c r="G4772" s="143"/>
    </row>
    <row r="4773" customFormat="false" ht="12.75" hidden="false" customHeight="false" outlineLevel="0" collapsed="false">
      <c r="E4773" s="143"/>
      <c r="F4773" s="143"/>
      <c r="G4773" s="143"/>
    </row>
    <row r="4774" customFormat="false" ht="12.75" hidden="false" customHeight="false" outlineLevel="0" collapsed="false">
      <c r="E4774" s="143"/>
      <c r="F4774" s="143"/>
      <c r="G4774" s="143"/>
    </row>
    <row r="4775" customFormat="false" ht="12.75" hidden="false" customHeight="false" outlineLevel="0" collapsed="false">
      <c r="E4775" s="143"/>
      <c r="F4775" s="143"/>
      <c r="G4775" s="143"/>
    </row>
    <row r="4776" customFormat="false" ht="12.75" hidden="false" customHeight="false" outlineLevel="0" collapsed="false">
      <c r="E4776" s="143"/>
      <c r="F4776" s="143"/>
      <c r="G4776" s="143"/>
    </row>
    <row r="4777" customFormat="false" ht="12.75" hidden="false" customHeight="false" outlineLevel="0" collapsed="false">
      <c r="E4777" s="143"/>
      <c r="F4777" s="143"/>
      <c r="G4777" s="143"/>
    </row>
    <row r="4778" customFormat="false" ht="12.75" hidden="false" customHeight="false" outlineLevel="0" collapsed="false">
      <c r="E4778" s="143"/>
      <c r="F4778" s="143"/>
      <c r="G4778" s="143"/>
    </row>
    <row r="4779" customFormat="false" ht="12.75" hidden="false" customHeight="false" outlineLevel="0" collapsed="false">
      <c r="E4779" s="143"/>
      <c r="F4779" s="143"/>
      <c r="G4779" s="143"/>
    </row>
    <row r="4780" customFormat="false" ht="12.75" hidden="false" customHeight="false" outlineLevel="0" collapsed="false">
      <c r="E4780" s="143"/>
      <c r="F4780" s="143"/>
      <c r="G4780" s="143"/>
    </row>
    <row r="4781" customFormat="false" ht="12.75" hidden="false" customHeight="false" outlineLevel="0" collapsed="false">
      <c r="E4781" s="143"/>
      <c r="F4781" s="143"/>
      <c r="G4781" s="143"/>
    </row>
    <row r="4782" customFormat="false" ht="12.75" hidden="false" customHeight="false" outlineLevel="0" collapsed="false">
      <c r="E4782" s="143"/>
      <c r="F4782" s="143"/>
      <c r="G4782" s="143"/>
    </row>
    <row r="4783" customFormat="false" ht="12.75" hidden="false" customHeight="false" outlineLevel="0" collapsed="false">
      <c r="E4783" s="143"/>
      <c r="F4783" s="143"/>
      <c r="G4783" s="143"/>
    </row>
    <row r="4784" customFormat="false" ht="12.75" hidden="false" customHeight="false" outlineLevel="0" collapsed="false">
      <c r="E4784" s="143"/>
      <c r="F4784" s="143"/>
      <c r="G4784" s="143"/>
    </row>
    <row r="4785" customFormat="false" ht="12.75" hidden="false" customHeight="false" outlineLevel="0" collapsed="false">
      <c r="E4785" s="143"/>
      <c r="F4785" s="143"/>
      <c r="G4785" s="143"/>
    </row>
    <row r="4786" customFormat="false" ht="12.75" hidden="false" customHeight="false" outlineLevel="0" collapsed="false">
      <c r="E4786" s="143"/>
      <c r="F4786" s="143"/>
      <c r="G4786" s="143"/>
    </row>
    <row r="4787" customFormat="false" ht="12.75" hidden="false" customHeight="false" outlineLevel="0" collapsed="false">
      <c r="E4787" s="143"/>
      <c r="F4787" s="143"/>
      <c r="G4787" s="143"/>
    </row>
    <row r="4788" customFormat="false" ht="12.75" hidden="false" customHeight="false" outlineLevel="0" collapsed="false">
      <c r="E4788" s="143"/>
      <c r="F4788" s="143"/>
      <c r="G4788" s="143"/>
    </row>
    <row r="4789" customFormat="false" ht="12.75" hidden="false" customHeight="false" outlineLevel="0" collapsed="false">
      <c r="E4789" s="143"/>
      <c r="F4789" s="143"/>
      <c r="G4789" s="143"/>
    </row>
    <row r="4790" customFormat="false" ht="12.75" hidden="false" customHeight="false" outlineLevel="0" collapsed="false">
      <c r="E4790" s="143"/>
      <c r="F4790" s="143"/>
      <c r="G4790" s="143"/>
    </row>
    <row r="4791" customFormat="false" ht="12.75" hidden="false" customHeight="false" outlineLevel="0" collapsed="false">
      <c r="E4791" s="143"/>
      <c r="F4791" s="143"/>
      <c r="G4791" s="143"/>
    </row>
    <row r="4792" customFormat="false" ht="12.75" hidden="false" customHeight="false" outlineLevel="0" collapsed="false">
      <c r="E4792" s="143"/>
      <c r="F4792" s="143"/>
      <c r="G4792" s="143"/>
    </row>
    <row r="4793" customFormat="false" ht="12.75" hidden="false" customHeight="false" outlineLevel="0" collapsed="false">
      <c r="E4793" s="143"/>
      <c r="F4793" s="143"/>
      <c r="G4793" s="143"/>
    </row>
    <row r="4794" customFormat="false" ht="12.75" hidden="false" customHeight="false" outlineLevel="0" collapsed="false">
      <c r="E4794" s="143"/>
      <c r="F4794" s="143"/>
      <c r="G4794" s="143"/>
    </row>
    <row r="4795" customFormat="false" ht="12.75" hidden="false" customHeight="false" outlineLevel="0" collapsed="false">
      <c r="E4795" s="143"/>
      <c r="F4795" s="143"/>
      <c r="G4795" s="143"/>
    </row>
    <row r="4796" customFormat="false" ht="12.75" hidden="false" customHeight="false" outlineLevel="0" collapsed="false">
      <c r="E4796" s="143"/>
      <c r="F4796" s="143"/>
      <c r="G4796" s="143"/>
    </row>
    <row r="4797" customFormat="false" ht="12.75" hidden="false" customHeight="false" outlineLevel="0" collapsed="false">
      <c r="E4797" s="143"/>
      <c r="F4797" s="143"/>
      <c r="G4797" s="143"/>
    </row>
    <row r="4798" customFormat="false" ht="12.75" hidden="false" customHeight="false" outlineLevel="0" collapsed="false">
      <c r="E4798" s="143"/>
      <c r="F4798" s="143"/>
      <c r="G4798" s="143"/>
    </row>
    <row r="4799" customFormat="false" ht="12.75" hidden="false" customHeight="false" outlineLevel="0" collapsed="false">
      <c r="E4799" s="143"/>
      <c r="F4799" s="143"/>
      <c r="G4799" s="143"/>
    </row>
    <row r="4800" customFormat="false" ht="12.75" hidden="false" customHeight="false" outlineLevel="0" collapsed="false">
      <c r="E4800" s="143"/>
      <c r="F4800" s="143"/>
      <c r="G4800" s="143"/>
    </row>
    <row r="4801" customFormat="false" ht="12.75" hidden="false" customHeight="false" outlineLevel="0" collapsed="false">
      <c r="E4801" s="143"/>
      <c r="F4801" s="143"/>
      <c r="G4801" s="143"/>
    </row>
    <row r="4802" customFormat="false" ht="12.75" hidden="false" customHeight="false" outlineLevel="0" collapsed="false">
      <c r="E4802" s="143"/>
      <c r="F4802" s="143"/>
      <c r="G4802" s="143"/>
    </row>
    <row r="4803" customFormat="false" ht="12.75" hidden="false" customHeight="false" outlineLevel="0" collapsed="false">
      <c r="E4803" s="143"/>
      <c r="F4803" s="143"/>
      <c r="G4803" s="143"/>
    </row>
    <row r="4804" customFormat="false" ht="12.75" hidden="false" customHeight="false" outlineLevel="0" collapsed="false">
      <c r="E4804" s="143"/>
      <c r="F4804" s="143"/>
      <c r="G4804" s="143"/>
    </row>
    <row r="4805" customFormat="false" ht="12.75" hidden="false" customHeight="false" outlineLevel="0" collapsed="false">
      <c r="E4805" s="143"/>
      <c r="F4805" s="143"/>
      <c r="G4805" s="143"/>
    </row>
    <row r="4806" customFormat="false" ht="12.75" hidden="false" customHeight="false" outlineLevel="0" collapsed="false">
      <c r="E4806" s="143"/>
      <c r="F4806" s="143"/>
      <c r="G4806" s="143"/>
    </row>
    <row r="4807" customFormat="false" ht="12.75" hidden="false" customHeight="false" outlineLevel="0" collapsed="false">
      <c r="E4807" s="143"/>
      <c r="F4807" s="143"/>
      <c r="G4807" s="143"/>
    </row>
    <row r="4808" customFormat="false" ht="12.75" hidden="false" customHeight="false" outlineLevel="0" collapsed="false">
      <c r="E4808" s="143"/>
      <c r="F4808" s="143"/>
      <c r="G4808" s="143"/>
    </row>
    <row r="4809" customFormat="false" ht="12.75" hidden="false" customHeight="false" outlineLevel="0" collapsed="false">
      <c r="E4809" s="143"/>
      <c r="F4809" s="143"/>
      <c r="G4809" s="143"/>
    </row>
    <row r="4810" customFormat="false" ht="12.75" hidden="false" customHeight="false" outlineLevel="0" collapsed="false">
      <c r="E4810" s="143"/>
      <c r="F4810" s="143"/>
      <c r="G4810" s="143"/>
    </row>
    <row r="4811" customFormat="false" ht="12.75" hidden="false" customHeight="false" outlineLevel="0" collapsed="false">
      <c r="E4811" s="143"/>
      <c r="F4811" s="143"/>
      <c r="G4811" s="143"/>
    </row>
    <row r="4812" customFormat="false" ht="12.75" hidden="false" customHeight="false" outlineLevel="0" collapsed="false">
      <c r="E4812" s="143"/>
      <c r="F4812" s="143"/>
      <c r="G4812" s="143"/>
    </row>
    <row r="4813" customFormat="false" ht="12.75" hidden="false" customHeight="false" outlineLevel="0" collapsed="false">
      <c r="E4813" s="143"/>
      <c r="F4813" s="143"/>
      <c r="G4813" s="143"/>
    </row>
    <row r="4814" customFormat="false" ht="12.75" hidden="false" customHeight="false" outlineLevel="0" collapsed="false">
      <c r="E4814" s="143"/>
      <c r="F4814" s="143"/>
      <c r="G4814" s="143"/>
    </row>
    <row r="4815" customFormat="false" ht="12.75" hidden="false" customHeight="false" outlineLevel="0" collapsed="false">
      <c r="E4815" s="143"/>
      <c r="F4815" s="143"/>
      <c r="G4815" s="143"/>
    </row>
    <row r="4816" customFormat="false" ht="12.75" hidden="false" customHeight="false" outlineLevel="0" collapsed="false">
      <c r="E4816" s="143"/>
      <c r="F4816" s="143"/>
      <c r="G4816" s="143"/>
    </row>
    <row r="4817" customFormat="false" ht="12.75" hidden="false" customHeight="false" outlineLevel="0" collapsed="false">
      <c r="E4817" s="143"/>
      <c r="F4817" s="143"/>
      <c r="G4817" s="143"/>
    </row>
    <row r="4818" customFormat="false" ht="12.75" hidden="false" customHeight="false" outlineLevel="0" collapsed="false">
      <c r="E4818" s="143"/>
      <c r="F4818" s="143"/>
      <c r="G4818" s="143"/>
    </row>
    <row r="4819" customFormat="false" ht="12.75" hidden="false" customHeight="false" outlineLevel="0" collapsed="false">
      <c r="E4819" s="143"/>
      <c r="F4819" s="143"/>
      <c r="G4819" s="143"/>
    </row>
    <row r="4820" customFormat="false" ht="12.75" hidden="false" customHeight="false" outlineLevel="0" collapsed="false">
      <c r="E4820" s="143"/>
      <c r="F4820" s="143"/>
      <c r="G4820" s="143"/>
    </row>
    <row r="4821" customFormat="false" ht="12.75" hidden="false" customHeight="false" outlineLevel="0" collapsed="false">
      <c r="E4821" s="143"/>
      <c r="F4821" s="143"/>
      <c r="G4821" s="143"/>
    </row>
    <row r="4822" customFormat="false" ht="12.75" hidden="false" customHeight="false" outlineLevel="0" collapsed="false">
      <c r="E4822" s="143"/>
      <c r="F4822" s="143"/>
      <c r="G4822" s="143"/>
    </row>
    <row r="4823" customFormat="false" ht="12.75" hidden="false" customHeight="false" outlineLevel="0" collapsed="false">
      <c r="E4823" s="143"/>
      <c r="F4823" s="143"/>
      <c r="G4823" s="143"/>
    </row>
    <row r="4824" customFormat="false" ht="12.75" hidden="false" customHeight="false" outlineLevel="0" collapsed="false">
      <c r="E4824" s="143"/>
      <c r="F4824" s="143"/>
      <c r="G4824" s="143"/>
    </row>
    <row r="4825" customFormat="false" ht="12.75" hidden="false" customHeight="false" outlineLevel="0" collapsed="false">
      <c r="E4825" s="143"/>
      <c r="F4825" s="143"/>
      <c r="G4825" s="143"/>
    </row>
    <row r="4826" customFormat="false" ht="12.75" hidden="false" customHeight="false" outlineLevel="0" collapsed="false">
      <c r="E4826" s="143"/>
      <c r="F4826" s="143"/>
      <c r="G4826" s="143"/>
    </row>
    <row r="4827" customFormat="false" ht="12.75" hidden="false" customHeight="false" outlineLevel="0" collapsed="false">
      <c r="E4827" s="143"/>
      <c r="F4827" s="143"/>
      <c r="G4827" s="143"/>
    </row>
    <row r="4828" customFormat="false" ht="12.75" hidden="false" customHeight="false" outlineLevel="0" collapsed="false">
      <c r="E4828" s="143"/>
      <c r="F4828" s="143"/>
      <c r="G4828" s="143"/>
    </row>
    <row r="4829" customFormat="false" ht="12.75" hidden="false" customHeight="false" outlineLevel="0" collapsed="false">
      <c r="E4829" s="143"/>
      <c r="F4829" s="143"/>
      <c r="G4829" s="143"/>
    </row>
    <row r="4830" customFormat="false" ht="12.75" hidden="false" customHeight="false" outlineLevel="0" collapsed="false">
      <c r="E4830" s="143"/>
      <c r="F4830" s="143"/>
      <c r="G4830" s="143"/>
    </row>
    <row r="4831" customFormat="false" ht="12.75" hidden="false" customHeight="false" outlineLevel="0" collapsed="false">
      <c r="E4831" s="143"/>
      <c r="F4831" s="143"/>
      <c r="G4831" s="143"/>
    </row>
    <row r="4832" customFormat="false" ht="12.75" hidden="false" customHeight="false" outlineLevel="0" collapsed="false">
      <c r="E4832" s="143"/>
      <c r="F4832" s="143"/>
      <c r="G4832" s="143"/>
    </row>
    <row r="4833" customFormat="false" ht="12.75" hidden="false" customHeight="false" outlineLevel="0" collapsed="false">
      <c r="E4833" s="143"/>
      <c r="F4833" s="143"/>
      <c r="G4833" s="143"/>
    </row>
    <row r="4834" customFormat="false" ht="12.75" hidden="false" customHeight="false" outlineLevel="0" collapsed="false">
      <c r="E4834" s="143"/>
      <c r="F4834" s="143"/>
      <c r="G4834" s="143"/>
    </row>
    <row r="4835" customFormat="false" ht="12.75" hidden="false" customHeight="false" outlineLevel="0" collapsed="false">
      <c r="E4835" s="143"/>
      <c r="F4835" s="143"/>
      <c r="G4835" s="143"/>
    </row>
    <row r="4836" customFormat="false" ht="12.75" hidden="false" customHeight="false" outlineLevel="0" collapsed="false">
      <c r="E4836" s="143"/>
      <c r="F4836" s="143"/>
      <c r="G4836" s="143"/>
    </row>
    <row r="4837" customFormat="false" ht="12.75" hidden="false" customHeight="false" outlineLevel="0" collapsed="false">
      <c r="E4837" s="143"/>
      <c r="F4837" s="143"/>
      <c r="G4837" s="143"/>
    </row>
    <row r="4838" customFormat="false" ht="12.75" hidden="false" customHeight="false" outlineLevel="0" collapsed="false">
      <c r="E4838" s="143"/>
      <c r="F4838" s="143"/>
      <c r="G4838" s="143"/>
    </row>
    <row r="4839" customFormat="false" ht="12.75" hidden="false" customHeight="false" outlineLevel="0" collapsed="false">
      <c r="E4839" s="143"/>
      <c r="F4839" s="143"/>
      <c r="G4839" s="143"/>
    </row>
    <row r="4840" customFormat="false" ht="12.75" hidden="false" customHeight="false" outlineLevel="0" collapsed="false">
      <c r="E4840" s="143"/>
      <c r="F4840" s="143"/>
      <c r="G4840" s="143"/>
    </row>
    <row r="4841" customFormat="false" ht="12.75" hidden="false" customHeight="false" outlineLevel="0" collapsed="false">
      <c r="E4841" s="143"/>
      <c r="F4841" s="143"/>
      <c r="G4841" s="143"/>
    </row>
    <row r="4842" customFormat="false" ht="12.75" hidden="false" customHeight="false" outlineLevel="0" collapsed="false">
      <c r="E4842" s="143"/>
      <c r="F4842" s="143"/>
      <c r="G4842" s="143"/>
    </row>
    <row r="4843" customFormat="false" ht="12.75" hidden="false" customHeight="false" outlineLevel="0" collapsed="false">
      <c r="E4843" s="143"/>
      <c r="F4843" s="143"/>
      <c r="G4843" s="143"/>
    </row>
    <row r="4844" customFormat="false" ht="12.75" hidden="false" customHeight="false" outlineLevel="0" collapsed="false">
      <c r="E4844" s="143"/>
      <c r="F4844" s="143"/>
      <c r="G4844" s="143"/>
    </row>
    <row r="4845" customFormat="false" ht="12.75" hidden="false" customHeight="false" outlineLevel="0" collapsed="false">
      <c r="E4845" s="143"/>
      <c r="F4845" s="143"/>
      <c r="G4845" s="143"/>
    </row>
    <row r="4846" customFormat="false" ht="12.75" hidden="false" customHeight="false" outlineLevel="0" collapsed="false">
      <c r="E4846" s="143"/>
      <c r="F4846" s="143"/>
      <c r="G4846" s="143"/>
    </row>
    <row r="4847" customFormat="false" ht="12.75" hidden="false" customHeight="false" outlineLevel="0" collapsed="false">
      <c r="E4847" s="143"/>
      <c r="F4847" s="143"/>
      <c r="G4847" s="143"/>
    </row>
    <row r="4848" customFormat="false" ht="12.75" hidden="false" customHeight="false" outlineLevel="0" collapsed="false">
      <c r="E4848" s="143"/>
      <c r="F4848" s="143"/>
      <c r="G4848" s="143"/>
    </row>
    <row r="4849" customFormat="false" ht="12.75" hidden="false" customHeight="false" outlineLevel="0" collapsed="false">
      <c r="E4849" s="143"/>
      <c r="F4849" s="143"/>
      <c r="G4849" s="143"/>
    </row>
    <row r="4850" customFormat="false" ht="12.75" hidden="false" customHeight="false" outlineLevel="0" collapsed="false">
      <c r="E4850" s="143"/>
      <c r="F4850" s="143"/>
      <c r="G4850" s="143"/>
    </row>
    <row r="4851" customFormat="false" ht="12.75" hidden="false" customHeight="false" outlineLevel="0" collapsed="false">
      <c r="E4851" s="143"/>
      <c r="F4851" s="143"/>
      <c r="G4851" s="143"/>
    </row>
    <row r="4852" customFormat="false" ht="12.75" hidden="false" customHeight="false" outlineLevel="0" collapsed="false">
      <c r="E4852" s="143"/>
      <c r="F4852" s="143"/>
      <c r="G4852" s="143"/>
    </row>
    <row r="4853" customFormat="false" ht="12.75" hidden="false" customHeight="false" outlineLevel="0" collapsed="false">
      <c r="E4853" s="143"/>
      <c r="F4853" s="143"/>
      <c r="G4853" s="143"/>
    </row>
    <row r="4854" customFormat="false" ht="12.75" hidden="false" customHeight="false" outlineLevel="0" collapsed="false">
      <c r="E4854" s="143"/>
      <c r="F4854" s="143"/>
      <c r="G4854" s="143"/>
    </row>
    <row r="4855" customFormat="false" ht="12.75" hidden="false" customHeight="false" outlineLevel="0" collapsed="false">
      <c r="E4855" s="143"/>
      <c r="F4855" s="143"/>
      <c r="G4855" s="143"/>
    </row>
    <row r="4856" customFormat="false" ht="12.75" hidden="false" customHeight="false" outlineLevel="0" collapsed="false">
      <c r="E4856" s="143"/>
      <c r="F4856" s="143"/>
      <c r="G4856" s="143"/>
    </row>
    <row r="4857" customFormat="false" ht="12.75" hidden="false" customHeight="false" outlineLevel="0" collapsed="false">
      <c r="E4857" s="143"/>
      <c r="F4857" s="143"/>
      <c r="G4857" s="143"/>
    </row>
    <row r="4858" customFormat="false" ht="12.75" hidden="false" customHeight="false" outlineLevel="0" collapsed="false">
      <c r="E4858" s="143"/>
      <c r="F4858" s="143"/>
      <c r="G4858" s="143"/>
    </row>
    <row r="4859" customFormat="false" ht="12.75" hidden="false" customHeight="false" outlineLevel="0" collapsed="false">
      <c r="E4859" s="143"/>
      <c r="F4859" s="143"/>
      <c r="G4859" s="143"/>
    </row>
    <row r="4860" customFormat="false" ht="12.75" hidden="false" customHeight="false" outlineLevel="0" collapsed="false">
      <c r="E4860" s="143"/>
      <c r="F4860" s="143"/>
      <c r="G4860" s="143"/>
    </row>
    <row r="4861" customFormat="false" ht="12.75" hidden="false" customHeight="false" outlineLevel="0" collapsed="false">
      <c r="E4861" s="143"/>
      <c r="F4861" s="143"/>
      <c r="G4861" s="143"/>
    </row>
    <row r="4862" customFormat="false" ht="12.75" hidden="false" customHeight="false" outlineLevel="0" collapsed="false">
      <c r="E4862" s="143"/>
      <c r="F4862" s="143"/>
      <c r="G4862" s="143"/>
    </row>
    <row r="4863" customFormat="false" ht="12.75" hidden="false" customHeight="false" outlineLevel="0" collapsed="false">
      <c r="E4863" s="143"/>
      <c r="F4863" s="143"/>
      <c r="G4863" s="143"/>
    </row>
    <row r="4864" customFormat="false" ht="12.75" hidden="false" customHeight="false" outlineLevel="0" collapsed="false">
      <c r="E4864" s="143"/>
      <c r="F4864" s="143"/>
      <c r="G4864" s="143"/>
    </row>
    <row r="4865" customFormat="false" ht="12.75" hidden="false" customHeight="false" outlineLevel="0" collapsed="false">
      <c r="E4865" s="143"/>
      <c r="F4865" s="143"/>
      <c r="G4865" s="143"/>
    </row>
    <row r="4866" customFormat="false" ht="12.75" hidden="false" customHeight="false" outlineLevel="0" collapsed="false">
      <c r="E4866" s="143"/>
      <c r="F4866" s="143"/>
      <c r="G4866" s="143"/>
    </row>
    <row r="4867" customFormat="false" ht="12.75" hidden="false" customHeight="false" outlineLevel="0" collapsed="false">
      <c r="E4867" s="143"/>
      <c r="F4867" s="143"/>
      <c r="G4867" s="143"/>
    </row>
    <row r="4868" customFormat="false" ht="12.75" hidden="false" customHeight="false" outlineLevel="0" collapsed="false">
      <c r="E4868" s="143"/>
      <c r="F4868" s="143"/>
      <c r="G4868" s="143"/>
    </row>
    <row r="4869" customFormat="false" ht="12.75" hidden="false" customHeight="false" outlineLevel="0" collapsed="false">
      <c r="E4869" s="143"/>
      <c r="F4869" s="143"/>
      <c r="G4869" s="143"/>
    </row>
    <row r="4870" customFormat="false" ht="12.75" hidden="false" customHeight="false" outlineLevel="0" collapsed="false">
      <c r="E4870" s="143"/>
      <c r="F4870" s="143"/>
      <c r="G4870" s="143"/>
    </row>
    <row r="4871" customFormat="false" ht="12.75" hidden="false" customHeight="false" outlineLevel="0" collapsed="false">
      <c r="E4871" s="143"/>
      <c r="F4871" s="143"/>
      <c r="G4871" s="143"/>
    </row>
    <row r="4872" customFormat="false" ht="12.75" hidden="false" customHeight="false" outlineLevel="0" collapsed="false">
      <c r="E4872" s="143"/>
      <c r="F4872" s="143"/>
      <c r="G4872" s="143"/>
    </row>
    <row r="4873" customFormat="false" ht="12.75" hidden="false" customHeight="false" outlineLevel="0" collapsed="false">
      <c r="E4873" s="143"/>
      <c r="F4873" s="143"/>
      <c r="G4873" s="143"/>
    </row>
    <row r="4874" customFormat="false" ht="12.75" hidden="false" customHeight="false" outlineLevel="0" collapsed="false">
      <c r="E4874" s="143"/>
      <c r="F4874" s="143"/>
      <c r="G4874" s="143"/>
    </row>
    <row r="4875" customFormat="false" ht="12.75" hidden="false" customHeight="false" outlineLevel="0" collapsed="false">
      <c r="E4875" s="143"/>
      <c r="F4875" s="143"/>
      <c r="G4875" s="143"/>
    </row>
    <row r="4876" customFormat="false" ht="12.75" hidden="false" customHeight="false" outlineLevel="0" collapsed="false">
      <c r="E4876" s="143"/>
      <c r="F4876" s="143"/>
      <c r="G4876" s="143"/>
    </row>
    <row r="4877" customFormat="false" ht="12.75" hidden="false" customHeight="false" outlineLevel="0" collapsed="false">
      <c r="E4877" s="143"/>
      <c r="F4877" s="143"/>
      <c r="G4877" s="143"/>
    </row>
    <row r="4878" customFormat="false" ht="12.75" hidden="false" customHeight="false" outlineLevel="0" collapsed="false">
      <c r="E4878" s="143"/>
      <c r="F4878" s="143"/>
      <c r="G4878" s="143"/>
    </row>
    <row r="4879" customFormat="false" ht="12.75" hidden="false" customHeight="false" outlineLevel="0" collapsed="false">
      <c r="E4879" s="143"/>
      <c r="F4879" s="143"/>
      <c r="G4879" s="143"/>
    </row>
    <row r="4880" customFormat="false" ht="12.75" hidden="false" customHeight="false" outlineLevel="0" collapsed="false">
      <c r="E4880" s="143"/>
      <c r="F4880" s="143"/>
      <c r="G4880" s="143"/>
    </row>
    <row r="4881" customFormat="false" ht="12.75" hidden="false" customHeight="false" outlineLevel="0" collapsed="false">
      <c r="E4881" s="143"/>
      <c r="F4881" s="143"/>
      <c r="G4881" s="143"/>
    </row>
    <row r="4882" customFormat="false" ht="12.75" hidden="false" customHeight="false" outlineLevel="0" collapsed="false">
      <c r="E4882" s="143"/>
      <c r="F4882" s="143"/>
      <c r="G4882" s="143"/>
    </row>
    <row r="4883" customFormat="false" ht="12.75" hidden="false" customHeight="false" outlineLevel="0" collapsed="false">
      <c r="E4883" s="143"/>
      <c r="F4883" s="143"/>
      <c r="G4883" s="143"/>
    </row>
    <row r="4884" customFormat="false" ht="12.75" hidden="false" customHeight="false" outlineLevel="0" collapsed="false">
      <c r="E4884" s="143"/>
      <c r="F4884" s="143"/>
      <c r="G4884" s="143"/>
    </row>
    <row r="4885" customFormat="false" ht="12.75" hidden="false" customHeight="false" outlineLevel="0" collapsed="false">
      <c r="E4885" s="143"/>
      <c r="F4885" s="143"/>
      <c r="G4885" s="143"/>
    </row>
    <row r="4886" customFormat="false" ht="12.75" hidden="false" customHeight="false" outlineLevel="0" collapsed="false">
      <c r="E4886" s="143"/>
      <c r="F4886" s="143"/>
      <c r="G4886" s="143"/>
    </row>
    <row r="4887" customFormat="false" ht="12.75" hidden="false" customHeight="false" outlineLevel="0" collapsed="false">
      <c r="E4887" s="143"/>
      <c r="F4887" s="143"/>
      <c r="G4887" s="143"/>
    </row>
    <row r="4888" customFormat="false" ht="12.75" hidden="false" customHeight="false" outlineLevel="0" collapsed="false">
      <c r="E4888" s="143"/>
      <c r="F4888" s="143"/>
      <c r="G4888" s="143"/>
    </row>
    <row r="4889" customFormat="false" ht="12.75" hidden="false" customHeight="false" outlineLevel="0" collapsed="false">
      <c r="E4889" s="143"/>
      <c r="F4889" s="143"/>
      <c r="G4889" s="143"/>
    </row>
    <row r="4890" customFormat="false" ht="12.75" hidden="false" customHeight="false" outlineLevel="0" collapsed="false">
      <c r="E4890" s="143"/>
      <c r="F4890" s="143"/>
      <c r="G4890" s="143"/>
    </row>
    <row r="4891" customFormat="false" ht="12.75" hidden="false" customHeight="false" outlineLevel="0" collapsed="false">
      <c r="E4891" s="143"/>
      <c r="F4891" s="143"/>
      <c r="G4891" s="143"/>
    </row>
    <row r="4892" customFormat="false" ht="12.75" hidden="false" customHeight="false" outlineLevel="0" collapsed="false">
      <c r="E4892" s="143"/>
      <c r="F4892" s="143"/>
      <c r="G4892" s="143"/>
    </row>
    <row r="4893" customFormat="false" ht="12.75" hidden="false" customHeight="false" outlineLevel="0" collapsed="false">
      <c r="E4893" s="143"/>
      <c r="F4893" s="143"/>
      <c r="G4893" s="143"/>
    </row>
    <row r="4894" customFormat="false" ht="12.75" hidden="false" customHeight="false" outlineLevel="0" collapsed="false">
      <c r="E4894" s="143"/>
      <c r="F4894" s="143"/>
      <c r="G4894" s="143"/>
    </row>
    <row r="4895" customFormat="false" ht="12.75" hidden="false" customHeight="false" outlineLevel="0" collapsed="false">
      <c r="E4895" s="143"/>
      <c r="F4895" s="143"/>
      <c r="G4895" s="143"/>
    </row>
    <row r="4896" customFormat="false" ht="12.75" hidden="false" customHeight="false" outlineLevel="0" collapsed="false">
      <c r="E4896" s="143"/>
      <c r="F4896" s="143"/>
      <c r="G4896" s="143"/>
    </row>
    <row r="4897" customFormat="false" ht="12.75" hidden="false" customHeight="false" outlineLevel="0" collapsed="false">
      <c r="E4897" s="143"/>
      <c r="F4897" s="143"/>
      <c r="G4897" s="143"/>
    </row>
    <row r="4898" customFormat="false" ht="12.75" hidden="false" customHeight="false" outlineLevel="0" collapsed="false">
      <c r="E4898" s="143"/>
      <c r="F4898" s="143"/>
      <c r="G4898" s="143"/>
    </row>
    <row r="4899" customFormat="false" ht="12.75" hidden="false" customHeight="false" outlineLevel="0" collapsed="false">
      <c r="E4899" s="143"/>
      <c r="F4899" s="143"/>
      <c r="G4899" s="143"/>
    </row>
    <row r="4900" customFormat="false" ht="12.75" hidden="false" customHeight="false" outlineLevel="0" collapsed="false">
      <c r="E4900" s="143"/>
      <c r="F4900" s="143"/>
      <c r="G4900" s="143"/>
    </row>
    <row r="4901" customFormat="false" ht="12.75" hidden="false" customHeight="false" outlineLevel="0" collapsed="false">
      <c r="E4901" s="143"/>
      <c r="F4901" s="143"/>
      <c r="G4901" s="143"/>
    </row>
    <row r="4902" customFormat="false" ht="12.75" hidden="false" customHeight="false" outlineLevel="0" collapsed="false">
      <c r="E4902" s="143"/>
      <c r="F4902" s="143"/>
      <c r="G4902" s="143"/>
    </row>
    <row r="4903" customFormat="false" ht="12.75" hidden="false" customHeight="false" outlineLevel="0" collapsed="false">
      <c r="E4903" s="143"/>
      <c r="F4903" s="143"/>
      <c r="G4903" s="143"/>
    </row>
    <row r="4904" customFormat="false" ht="12.75" hidden="false" customHeight="false" outlineLevel="0" collapsed="false">
      <c r="E4904" s="143"/>
      <c r="F4904" s="143"/>
      <c r="G4904" s="143"/>
    </row>
    <row r="4905" customFormat="false" ht="12.75" hidden="false" customHeight="false" outlineLevel="0" collapsed="false">
      <c r="E4905" s="143"/>
      <c r="F4905" s="143"/>
      <c r="G4905" s="143"/>
    </row>
    <row r="4906" customFormat="false" ht="12.75" hidden="false" customHeight="false" outlineLevel="0" collapsed="false">
      <c r="E4906" s="143"/>
      <c r="F4906" s="143"/>
      <c r="G4906" s="143"/>
    </row>
    <row r="4907" customFormat="false" ht="12.75" hidden="false" customHeight="false" outlineLevel="0" collapsed="false">
      <c r="E4907" s="143"/>
      <c r="F4907" s="143"/>
      <c r="G4907" s="143"/>
    </row>
    <row r="4908" customFormat="false" ht="12.75" hidden="false" customHeight="false" outlineLevel="0" collapsed="false">
      <c r="E4908" s="143"/>
      <c r="F4908" s="143"/>
      <c r="G4908" s="143"/>
    </row>
    <row r="4909" customFormat="false" ht="12.75" hidden="false" customHeight="false" outlineLevel="0" collapsed="false">
      <c r="E4909" s="143"/>
      <c r="F4909" s="143"/>
      <c r="G4909" s="143"/>
    </row>
    <row r="4910" customFormat="false" ht="12.75" hidden="false" customHeight="false" outlineLevel="0" collapsed="false">
      <c r="E4910" s="143"/>
      <c r="F4910" s="143"/>
      <c r="G4910" s="143"/>
    </row>
    <row r="4911" customFormat="false" ht="12.75" hidden="false" customHeight="false" outlineLevel="0" collapsed="false">
      <c r="E4911" s="143"/>
      <c r="F4911" s="143"/>
      <c r="G4911" s="143"/>
    </row>
    <row r="4912" customFormat="false" ht="12.75" hidden="false" customHeight="false" outlineLevel="0" collapsed="false">
      <c r="E4912" s="143"/>
      <c r="F4912" s="143"/>
      <c r="G4912" s="143"/>
    </row>
    <row r="4913" customFormat="false" ht="12.75" hidden="false" customHeight="false" outlineLevel="0" collapsed="false">
      <c r="E4913" s="143"/>
      <c r="F4913" s="143"/>
      <c r="G4913" s="143"/>
    </row>
    <row r="4914" customFormat="false" ht="12.75" hidden="false" customHeight="false" outlineLevel="0" collapsed="false">
      <c r="E4914" s="143"/>
      <c r="F4914" s="143"/>
      <c r="G4914" s="143"/>
    </row>
    <row r="4915" customFormat="false" ht="12.75" hidden="false" customHeight="false" outlineLevel="0" collapsed="false">
      <c r="E4915" s="143"/>
      <c r="F4915" s="143"/>
      <c r="G4915" s="143"/>
    </row>
    <row r="4916" customFormat="false" ht="12.75" hidden="false" customHeight="false" outlineLevel="0" collapsed="false">
      <c r="E4916" s="143"/>
      <c r="F4916" s="143"/>
      <c r="G4916" s="143"/>
    </row>
    <row r="4917" customFormat="false" ht="12.75" hidden="false" customHeight="false" outlineLevel="0" collapsed="false">
      <c r="E4917" s="143"/>
      <c r="F4917" s="143"/>
      <c r="G4917" s="143"/>
    </row>
    <row r="4918" customFormat="false" ht="12.75" hidden="false" customHeight="false" outlineLevel="0" collapsed="false">
      <c r="E4918" s="143"/>
      <c r="F4918" s="143"/>
      <c r="G4918" s="143"/>
    </row>
    <row r="4919" customFormat="false" ht="12.75" hidden="false" customHeight="false" outlineLevel="0" collapsed="false">
      <c r="E4919" s="143"/>
      <c r="F4919" s="143"/>
      <c r="G4919" s="143"/>
    </row>
    <row r="4920" customFormat="false" ht="12.75" hidden="false" customHeight="false" outlineLevel="0" collapsed="false">
      <c r="E4920" s="143"/>
      <c r="F4920" s="143"/>
      <c r="G4920" s="143"/>
    </row>
    <row r="4921" customFormat="false" ht="12.75" hidden="false" customHeight="false" outlineLevel="0" collapsed="false">
      <c r="E4921" s="143"/>
      <c r="F4921" s="143"/>
      <c r="G4921" s="143"/>
    </row>
    <row r="4922" customFormat="false" ht="12.75" hidden="false" customHeight="false" outlineLevel="0" collapsed="false">
      <c r="E4922" s="143"/>
      <c r="F4922" s="143"/>
      <c r="G4922" s="143"/>
    </row>
    <row r="4923" customFormat="false" ht="12.75" hidden="false" customHeight="false" outlineLevel="0" collapsed="false">
      <c r="E4923" s="143"/>
      <c r="F4923" s="143"/>
      <c r="G4923" s="143"/>
    </row>
    <row r="4924" customFormat="false" ht="12.75" hidden="false" customHeight="false" outlineLevel="0" collapsed="false">
      <c r="E4924" s="143"/>
      <c r="F4924" s="143"/>
      <c r="G4924" s="143"/>
    </row>
    <row r="4925" customFormat="false" ht="12.75" hidden="false" customHeight="false" outlineLevel="0" collapsed="false">
      <c r="E4925" s="143"/>
      <c r="F4925" s="143"/>
      <c r="G4925" s="143"/>
    </row>
    <row r="4926" customFormat="false" ht="12.75" hidden="false" customHeight="false" outlineLevel="0" collapsed="false">
      <c r="E4926" s="143"/>
      <c r="F4926" s="143"/>
      <c r="G4926" s="143"/>
    </row>
    <row r="4927" customFormat="false" ht="12.75" hidden="false" customHeight="false" outlineLevel="0" collapsed="false">
      <c r="E4927" s="143"/>
      <c r="F4927" s="143"/>
      <c r="G4927" s="143"/>
    </row>
    <row r="4928" customFormat="false" ht="12.75" hidden="false" customHeight="false" outlineLevel="0" collapsed="false">
      <c r="E4928" s="143"/>
      <c r="F4928" s="143"/>
      <c r="G4928" s="143"/>
    </row>
    <row r="4929" customFormat="false" ht="12.75" hidden="false" customHeight="false" outlineLevel="0" collapsed="false">
      <c r="E4929" s="143"/>
      <c r="F4929" s="143"/>
      <c r="G4929" s="143"/>
    </row>
    <row r="4930" customFormat="false" ht="12.75" hidden="false" customHeight="false" outlineLevel="0" collapsed="false">
      <c r="E4930" s="143"/>
      <c r="F4930" s="143"/>
      <c r="G4930" s="143"/>
    </row>
    <row r="4931" customFormat="false" ht="12.75" hidden="false" customHeight="false" outlineLevel="0" collapsed="false">
      <c r="E4931" s="143"/>
      <c r="F4931" s="143"/>
      <c r="G4931" s="143"/>
    </row>
    <row r="4932" customFormat="false" ht="12.75" hidden="false" customHeight="false" outlineLevel="0" collapsed="false">
      <c r="E4932" s="143"/>
      <c r="F4932" s="143"/>
      <c r="G4932" s="143"/>
    </row>
    <row r="4933" customFormat="false" ht="12.75" hidden="false" customHeight="false" outlineLevel="0" collapsed="false">
      <c r="E4933" s="143"/>
      <c r="F4933" s="143"/>
      <c r="G4933" s="143"/>
    </row>
    <row r="4934" customFormat="false" ht="12.75" hidden="false" customHeight="false" outlineLevel="0" collapsed="false">
      <c r="E4934" s="143"/>
      <c r="F4934" s="143"/>
      <c r="G4934" s="143"/>
    </row>
    <row r="4935" customFormat="false" ht="12.75" hidden="false" customHeight="false" outlineLevel="0" collapsed="false">
      <c r="E4935" s="143"/>
      <c r="F4935" s="143"/>
      <c r="G4935" s="143"/>
    </row>
    <row r="4936" customFormat="false" ht="12.75" hidden="false" customHeight="false" outlineLevel="0" collapsed="false">
      <c r="E4936" s="143"/>
      <c r="F4936" s="143"/>
      <c r="G4936" s="143"/>
    </row>
    <row r="4937" customFormat="false" ht="12.75" hidden="false" customHeight="false" outlineLevel="0" collapsed="false">
      <c r="E4937" s="143"/>
      <c r="F4937" s="143"/>
      <c r="G4937" s="143"/>
    </row>
    <row r="4938" customFormat="false" ht="12.75" hidden="false" customHeight="false" outlineLevel="0" collapsed="false">
      <c r="E4938" s="143"/>
      <c r="F4938" s="143"/>
      <c r="G4938" s="143"/>
    </row>
    <row r="4939" customFormat="false" ht="12.75" hidden="false" customHeight="false" outlineLevel="0" collapsed="false">
      <c r="E4939" s="143"/>
      <c r="F4939" s="143"/>
      <c r="G4939" s="143"/>
    </row>
    <row r="4940" customFormat="false" ht="12.75" hidden="false" customHeight="false" outlineLevel="0" collapsed="false">
      <c r="E4940" s="143"/>
      <c r="F4940" s="143"/>
      <c r="G4940" s="143"/>
    </row>
    <row r="4941" customFormat="false" ht="12.75" hidden="false" customHeight="false" outlineLevel="0" collapsed="false">
      <c r="E4941" s="143"/>
      <c r="F4941" s="143"/>
      <c r="G4941" s="143"/>
    </row>
    <row r="4942" customFormat="false" ht="12.75" hidden="false" customHeight="false" outlineLevel="0" collapsed="false">
      <c r="E4942" s="143"/>
      <c r="F4942" s="143"/>
      <c r="G4942" s="143"/>
    </row>
    <row r="4943" customFormat="false" ht="12.75" hidden="false" customHeight="false" outlineLevel="0" collapsed="false">
      <c r="E4943" s="143"/>
      <c r="F4943" s="143"/>
      <c r="G4943" s="143"/>
    </row>
    <row r="4944" customFormat="false" ht="12.75" hidden="false" customHeight="false" outlineLevel="0" collapsed="false">
      <c r="E4944" s="143"/>
      <c r="F4944" s="143"/>
      <c r="G4944" s="143"/>
    </row>
    <row r="4945" customFormat="false" ht="12.75" hidden="false" customHeight="false" outlineLevel="0" collapsed="false">
      <c r="E4945" s="143"/>
      <c r="F4945" s="143"/>
      <c r="G4945" s="143"/>
    </row>
    <row r="4946" customFormat="false" ht="12.75" hidden="false" customHeight="false" outlineLevel="0" collapsed="false">
      <c r="E4946" s="143"/>
      <c r="F4946" s="143"/>
      <c r="G4946" s="143"/>
    </row>
    <row r="4947" customFormat="false" ht="12.75" hidden="false" customHeight="false" outlineLevel="0" collapsed="false">
      <c r="E4947" s="143"/>
      <c r="F4947" s="143"/>
      <c r="G4947" s="143"/>
    </row>
    <row r="4948" customFormat="false" ht="12.75" hidden="false" customHeight="false" outlineLevel="0" collapsed="false">
      <c r="E4948" s="143"/>
      <c r="F4948" s="143"/>
      <c r="G4948" s="143"/>
    </row>
    <row r="4949" customFormat="false" ht="12.75" hidden="false" customHeight="false" outlineLevel="0" collapsed="false">
      <c r="E4949" s="143"/>
      <c r="F4949" s="143"/>
      <c r="G4949" s="143"/>
    </row>
    <row r="4950" customFormat="false" ht="12.75" hidden="false" customHeight="false" outlineLevel="0" collapsed="false">
      <c r="E4950" s="143"/>
      <c r="F4950" s="143"/>
      <c r="G4950" s="143"/>
    </row>
    <row r="4951" customFormat="false" ht="12.75" hidden="false" customHeight="false" outlineLevel="0" collapsed="false">
      <c r="E4951" s="143"/>
      <c r="F4951" s="143"/>
      <c r="G4951" s="143"/>
    </row>
    <row r="4952" customFormat="false" ht="12.75" hidden="false" customHeight="false" outlineLevel="0" collapsed="false">
      <c r="E4952" s="143"/>
      <c r="F4952" s="143"/>
      <c r="G4952" s="143"/>
    </row>
    <row r="4953" customFormat="false" ht="12.75" hidden="false" customHeight="false" outlineLevel="0" collapsed="false">
      <c r="E4953" s="143"/>
      <c r="F4953" s="143"/>
      <c r="G4953" s="143"/>
    </row>
    <row r="4954" customFormat="false" ht="12.75" hidden="false" customHeight="false" outlineLevel="0" collapsed="false">
      <c r="E4954" s="143"/>
      <c r="F4954" s="143"/>
      <c r="G4954" s="143"/>
    </row>
    <row r="4955" customFormat="false" ht="12.75" hidden="false" customHeight="false" outlineLevel="0" collapsed="false">
      <c r="E4955" s="143"/>
      <c r="F4955" s="143"/>
      <c r="G4955" s="143"/>
    </row>
    <row r="4956" customFormat="false" ht="12.75" hidden="false" customHeight="false" outlineLevel="0" collapsed="false">
      <c r="E4956" s="143"/>
      <c r="F4956" s="143"/>
      <c r="G4956" s="143"/>
    </row>
    <row r="4957" customFormat="false" ht="12.75" hidden="false" customHeight="false" outlineLevel="0" collapsed="false">
      <c r="E4957" s="143"/>
      <c r="F4957" s="143"/>
      <c r="G4957" s="143"/>
    </row>
    <row r="4958" customFormat="false" ht="12.75" hidden="false" customHeight="false" outlineLevel="0" collapsed="false">
      <c r="E4958" s="143"/>
      <c r="F4958" s="143"/>
      <c r="G4958" s="143"/>
    </row>
    <row r="4959" customFormat="false" ht="12.75" hidden="false" customHeight="false" outlineLevel="0" collapsed="false">
      <c r="E4959" s="143"/>
      <c r="F4959" s="143"/>
      <c r="G4959" s="143"/>
    </row>
    <row r="4960" customFormat="false" ht="12.75" hidden="false" customHeight="false" outlineLevel="0" collapsed="false">
      <c r="E4960" s="143"/>
      <c r="F4960" s="143"/>
      <c r="G4960" s="143"/>
    </row>
    <row r="4961" customFormat="false" ht="12.75" hidden="false" customHeight="false" outlineLevel="0" collapsed="false">
      <c r="E4961" s="143"/>
      <c r="F4961" s="143"/>
      <c r="G4961" s="143"/>
    </row>
    <row r="4962" customFormat="false" ht="12.75" hidden="false" customHeight="false" outlineLevel="0" collapsed="false">
      <c r="E4962" s="143"/>
      <c r="F4962" s="143"/>
      <c r="G4962" s="143"/>
    </row>
    <row r="4963" customFormat="false" ht="12.75" hidden="false" customHeight="false" outlineLevel="0" collapsed="false">
      <c r="E4963" s="143"/>
      <c r="F4963" s="143"/>
      <c r="G4963" s="143"/>
    </row>
    <row r="4964" customFormat="false" ht="12.75" hidden="false" customHeight="false" outlineLevel="0" collapsed="false">
      <c r="E4964" s="143"/>
      <c r="F4964" s="143"/>
      <c r="G4964" s="143"/>
    </row>
    <row r="4965" customFormat="false" ht="12.75" hidden="false" customHeight="false" outlineLevel="0" collapsed="false">
      <c r="E4965" s="143"/>
      <c r="F4965" s="143"/>
      <c r="G4965" s="143"/>
    </row>
    <row r="4966" customFormat="false" ht="12.75" hidden="false" customHeight="false" outlineLevel="0" collapsed="false">
      <c r="E4966" s="143"/>
      <c r="F4966" s="143"/>
      <c r="G4966" s="143"/>
    </row>
    <row r="4967" customFormat="false" ht="12.75" hidden="false" customHeight="false" outlineLevel="0" collapsed="false">
      <c r="E4967" s="143"/>
      <c r="F4967" s="143"/>
      <c r="G4967" s="143"/>
    </row>
    <row r="4968" customFormat="false" ht="12.75" hidden="false" customHeight="false" outlineLevel="0" collapsed="false">
      <c r="E4968" s="143"/>
      <c r="F4968" s="143"/>
      <c r="G4968" s="143"/>
    </row>
    <row r="4969" customFormat="false" ht="12.75" hidden="false" customHeight="false" outlineLevel="0" collapsed="false">
      <c r="E4969" s="143"/>
      <c r="F4969" s="143"/>
      <c r="G4969" s="143"/>
    </row>
    <row r="4970" customFormat="false" ht="12.75" hidden="false" customHeight="false" outlineLevel="0" collapsed="false">
      <c r="E4970" s="143"/>
      <c r="F4970" s="143"/>
      <c r="G4970" s="143"/>
    </row>
    <row r="4971" customFormat="false" ht="12.75" hidden="false" customHeight="false" outlineLevel="0" collapsed="false">
      <c r="E4971" s="143"/>
      <c r="F4971" s="143"/>
      <c r="G4971" s="143"/>
    </row>
    <row r="4972" customFormat="false" ht="12.75" hidden="false" customHeight="false" outlineLevel="0" collapsed="false">
      <c r="E4972" s="143"/>
      <c r="F4972" s="143"/>
      <c r="G4972" s="143"/>
    </row>
    <row r="4973" customFormat="false" ht="12.75" hidden="false" customHeight="false" outlineLevel="0" collapsed="false">
      <c r="E4973" s="143"/>
      <c r="F4973" s="143"/>
      <c r="G4973" s="143"/>
    </row>
    <row r="4974" customFormat="false" ht="12.75" hidden="false" customHeight="false" outlineLevel="0" collapsed="false">
      <c r="E4974" s="143"/>
      <c r="F4974" s="143"/>
      <c r="G4974" s="143"/>
    </row>
    <row r="4975" customFormat="false" ht="12.75" hidden="false" customHeight="false" outlineLevel="0" collapsed="false">
      <c r="E4975" s="143"/>
      <c r="F4975" s="143"/>
      <c r="G4975" s="143"/>
    </row>
    <row r="4976" customFormat="false" ht="12.75" hidden="false" customHeight="false" outlineLevel="0" collapsed="false">
      <c r="E4976" s="143"/>
      <c r="F4976" s="143"/>
      <c r="G4976" s="143"/>
    </row>
    <row r="4977" customFormat="false" ht="12.75" hidden="false" customHeight="false" outlineLevel="0" collapsed="false">
      <c r="E4977" s="143"/>
      <c r="F4977" s="143"/>
      <c r="G4977" s="143"/>
    </row>
    <row r="4978" customFormat="false" ht="12.75" hidden="false" customHeight="false" outlineLevel="0" collapsed="false">
      <c r="E4978" s="143"/>
      <c r="F4978" s="143"/>
      <c r="G4978" s="143"/>
    </row>
    <row r="4979" customFormat="false" ht="12.75" hidden="false" customHeight="false" outlineLevel="0" collapsed="false">
      <c r="E4979" s="143"/>
      <c r="F4979" s="143"/>
      <c r="G4979" s="143"/>
    </row>
    <row r="4980" customFormat="false" ht="12.75" hidden="false" customHeight="false" outlineLevel="0" collapsed="false">
      <c r="E4980" s="143"/>
      <c r="F4980" s="143"/>
      <c r="G4980" s="143"/>
    </row>
    <row r="4981" customFormat="false" ht="12.75" hidden="false" customHeight="false" outlineLevel="0" collapsed="false">
      <c r="E4981" s="143"/>
      <c r="F4981" s="143"/>
      <c r="G4981" s="143"/>
    </row>
    <row r="4982" customFormat="false" ht="12.75" hidden="false" customHeight="false" outlineLevel="0" collapsed="false">
      <c r="E4982" s="143"/>
      <c r="F4982" s="143"/>
      <c r="G4982" s="143"/>
    </row>
    <row r="4983" customFormat="false" ht="12.75" hidden="false" customHeight="false" outlineLevel="0" collapsed="false">
      <c r="E4983" s="143"/>
      <c r="F4983" s="143"/>
      <c r="G4983" s="143"/>
    </row>
    <row r="4984" customFormat="false" ht="12.75" hidden="false" customHeight="false" outlineLevel="0" collapsed="false">
      <c r="E4984" s="143"/>
      <c r="F4984" s="143"/>
      <c r="G4984" s="143"/>
    </row>
    <row r="4985" customFormat="false" ht="12.75" hidden="false" customHeight="false" outlineLevel="0" collapsed="false">
      <c r="E4985" s="143"/>
      <c r="F4985" s="143"/>
      <c r="G4985" s="143"/>
    </row>
    <row r="4986" customFormat="false" ht="12.75" hidden="false" customHeight="false" outlineLevel="0" collapsed="false">
      <c r="E4986" s="143"/>
      <c r="F4986" s="143"/>
      <c r="G4986" s="143"/>
    </row>
    <row r="4987" customFormat="false" ht="12.75" hidden="false" customHeight="false" outlineLevel="0" collapsed="false">
      <c r="E4987" s="143"/>
      <c r="F4987" s="143"/>
      <c r="G4987" s="143"/>
    </row>
    <row r="4988" customFormat="false" ht="12.75" hidden="false" customHeight="false" outlineLevel="0" collapsed="false">
      <c r="E4988" s="143"/>
      <c r="F4988" s="143"/>
      <c r="G4988" s="143"/>
    </row>
    <row r="4989" customFormat="false" ht="12.75" hidden="false" customHeight="false" outlineLevel="0" collapsed="false">
      <c r="E4989" s="143"/>
      <c r="F4989" s="143"/>
      <c r="G4989" s="143"/>
    </row>
    <row r="4990" customFormat="false" ht="12.75" hidden="false" customHeight="false" outlineLevel="0" collapsed="false">
      <c r="E4990" s="143"/>
      <c r="F4990" s="143"/>
      <c r="G4990" s="143"/>
    </row>
    <row r="4991" customFormat="false" ht="12.75" hidden="false" customHeight="false" outlineLevel="0" collapsed="false">
      <c r="E4991" s="143"/>
      <c r="F4991" s="143"/>
      <c r="G4991" s="143"/>
    </row>
    <row r="4992" customFormat="false" ht="12.75" hidden="false" customHeight="false" outlineLevel="0" collapsed="false">
      <c r="E4992" s="143"/>
      <c r="F4992" s="143"/>
      <c r="G4992" s="143"/>
    </row>
    <row r="4993" customFormat="false" ht="12.75" hidden="false" customHeight="false" outlineLevel="0" collapsed="false">
      <c r="E4993" s="143"/>
      <c r="F4993" s="143"/>
      <c r="G4993" s="143"/>
    </row>
    <row r="4994" customFormat="false" ht="12.75" hidden="false" customHeight="false" outlineLevel="0" collapsed="false">
      <c r="E4994" s="143"/>
      <c r="F4994" s="143"/>
      <c r="G4994" s="143"/>
    </row>
    <row r="4995" customFormat="false" ht="12.75" hidden="false" customHeight="false" outlineLevel="0" collapsed="false">
      <c r="E4995" s="143"/>
      <c r="F4995" s="143"/>
      <c r="G4995" s="143"/>
    </row>
    <row r="4996" customFormat="false" ht="12.75" hidden="false" customHeight="false" outlineLevel="0" collapsed="false">
      <c r="E4996" s="143"/>
      <c r="F4996" s="143"/>
      <c r="G4996" s="143"/>
    </row>
    <row r="4997" customFormat="false" ht="12.75" hidden="false" customHeight="false" outlineLevel="0" collapsed="false">
      <c r="E4997" s="143"/>
      <c r="F4997" s="143"/>
      <c r="G4997" s="143"/>
    </row>
    <row r="4998" customFormat="false" ht="12.75" hidden="false" customHeight="false" outlineLevel="0" collapsed="false">
      <c r="E4998" s="143"/>
      <c r="F4998" s="143"/>
      <c r="G4998" s="143"/>
    </row>
    <row r="4999" customFormat="false" ht="12.75" hidden="false" customHeight="false" outlineLevel="0" collapsed="false">
      <c r="E4999" s="143"/>
      <c r="F4999" s="143"/>
      <c r="G4999" s="143"/>
    </row>
    <row r="5000" customFormat="false" ht="12.75" hidden="false" customHeight="false" outlineLevel="0" collapsed="false">
      <c r="E5000" s="143"/>
      <c r="F5000" s="143"/>
      <c r="G5000" s="143"/>
    </row>
    <row r="5001" customFormat="false" ht="12.75" hidden="false" customHeight="false" outlineLevel="0" collapsed="false">
      <c r="E5001" s="143"/>
      <c r="F5001" s="143"/>
      <c r="G5001" s="143"/>
    </row>
    <row r="5002" customFormat="false" ht="12.75" hidden="false" customHeight="false" outlineLevel="0" collapsed="false">
      <c r="E5002" s="143"/>
      <c r="F5002" s="143"/>
      <c r="G5002" s="143"/>
    </row>
    <row r="5003" customFormat="false" ht="12.75" hidden="false" customHeight="false" outlineLevel="0" collapsed="false">
      <c r="E5003" s="143"/>
      <c r="F5003" s="143"/>
      <c r="G5003" s="143"/>
    </row>
    <row r="5004" customFormat="false" ht="12.75" hidden="false" customHeight="false" outlineLevel="0" collapsed="false">
      <c r="E5004" s="143"/>
      <c r="F5004" s="143"/>
      <c r="G5004" s="143"/>
    </row>
    <row r="5005" customFormat="false" ht="12.75" hidden="false" customHeight="false" outlineLevel="0" collapsed="false">
      <c r="E5005" s="143"/>
      <c r="F5005" s="143"/>
      <c r="G5005" s="143"/>
    </row>
    <row r="5006" customFormat="false" ht="12.75" hidden="false" customHeight="false" outlineLevel="0" collapsed="false">
      <c r="E5006" s="143"/>
      <c r="F5006" s="143"/>
      <c r="G5006" s="143"/>
    </row>
    <row r="5007" customFormat="false" ht="12.75" hidden="false" customHeight="false" outlineLevel="0" collapsed="false">
      <c r="E5007" s="143"/>
      <c r="F5007" s="143"/>
      <c r="G5007" s="143"/>
    </row>
    <row r="5008" customFormat="false" ht="12.75" hidden="false" customHeight="false" outlineLevel="0" collapsed="false">
      <c r="E5008" s="143"/>
      <c r="F5008" s="143"/>
      <c r="G5008" s="143"/>
    </row>
    <row r="5009" customFormat="false" ht="12.75" hidden="false" customHeight="false" outlineLevel="0" collapsed="false">
      <c r="E5009" s="143"/>
      <c r="F5009" s="143"/>
      <c r="G5009" s="143"/>
    </row>
    <row r="5010" customFormat="false" ht="12.75" hidden="false" customHeight="false" outlineLevel="0" collapsed="false">
      <c r="E5010" s="143"/>
      <c r="F5010" s="143"/>
      <c r="G5010" s="143"/>
    </row>
    <row r="5011" customFormat="false" ht="12.75" hidden="false" customHeight="false" outlineLevel="0" collapsed="false">
      <c r="E5011" s="143"/>
      <c r="F5011" s="143"/>
      <c r="G5011" s="143"/>
    </row>
    <row r="5012" customFormat="false" ht="12.75" hidden="false" customHeight="false" outlineLevel="0" collapsed="false">
      <c r="E5012" s="143"/>
      <c r="F5012" s="143"/>
      <c r="G5012" s="143"/>
    </row>
    <row r="5013" customFormat="false" ht="12.75" hidden="false" customHeight="false" outlineLevel="0" collapsed="false">
      <c r="E5013" s="143"/>
      <c r="F5013" s="143"/>
      <c r="G5013" s="143"/>
    </row>
    <row r="5014" customFormat="false" ht="12.75" hidden="false" customHeight="false" outlineLevel="0" collapsed="false">
      <c r="E5014" s="143"/>
      <c r="F5014" s="143"/>
      <c r="G5014" s="143"/>
    </row>
    <row r="5015" customFormat="false" ht="12.75" hidden="false" customHeight="false" outlineLevel="0" collapsed="false">
      <c r="E5015" s="143"/>
      <c r="F5015" s="143"/>
      <c r="G5015" s="143"/>
    </row>
    <row r="5016" customFormat="false" ht="12.75" hidden="false" customHeight="false" outlineLevel="0" collapsed="false">
      <c r="E5016" s="143"/>
      <c r="F5016" s="143"/>
      <c r="G5016" s="143"/>
    </row>
    <row r="5017" customFormat="false" ht="12.75" hidden="false" customHeight="false" outlineLevel="0" collapsed="false">
      <c r="E5017" s="143"/>
      <c r="F5017" s="143"/>
      <c r="G5017" s="143"/>
    </row>
    <row r="5018" customFormat="false" ht="12.75" hidden="false" customHeight="false" outlineLevel="0" collapsed="false">
      <c r="E5018" s="143"/>
      <c r="F5018" s="143"/>
      <c r="G5018" s="143"/>
    </row>
    <row r="5019" customFormat="false" ht="12.75" hidden="false" customHeight="false" outlineLevel="0" collapsed="false">
      <c r="E5019" s="143"/>
      <c r="F5019" s="143"/>
      <c r="G5019" s="143"/>
    </row>
    <row r="5020" customFormat="false" ht="12.75" hidden="false" customHeight="false" outlineLevel="0" collapsed="false">
      <c r="E5020" s="143"/>
      <c r="F5020" s="143"/>
      <c r="G5020" s="143"/>
    </row>
    <row r="5021" customFormat="false" ht="12.75" hidden="false" customHeight="false" outlineLevel="0" collapsed="false">
      <c r="E5021" s="143"/>
      <c r="F5021" s="143"/>
      <c r="G5021" s="143"/>
    </row>
    <row r="5022" customFormat="false" ht="12.75" hidden="false" customHeight="false" outlineLevel="0" collapsed="false">
      <c r="E5022" s="143"/>
      <c r="F5022" s="143"/>
      <c r="G5022" s="143"/>
    </row>
    <row r="5023" customFormat="false" ht="12.75" hidden="false" customHeight="false" outlineLevel="0" collapsed="false">
      <c r="E5023" s="143"/>
      <c r="F5023" s="143"/>
      <c r="G5023" s="143"/>
    </row>
    <row r="5024" customFormat="false" ht="12.75" hidden="false" customHeight="false" outlineLevel="0" collapsed="false">
      <c r="E5024" s="143"/>
      <c r="F5024" s="143"/>
      <c r="G5024" s="143"/>
    </row>
    <row r="5025" customFormat="false" ht="12.75" hidden="false" customHeight="false" outlineLevel="0" collapsed="false">
      <c r="E5025" s="143"/>
      <c r="F5025" s="143"/>
      <c r="G5025" s="143"/>
    </row>
    <row r="5026" customFormat="false" ht="12.75" hidden="false" customHeight="false" outlineLevel="0" collapsed="false">
      <c r="E5026" s="143"/>
      <c r="F5026" s="143"/>
      <c r="G5026" s="143"/>
    </row>
    <row r="5027" customFormat="false" ht="12.75" hidden="false" customHeight="false" outlineLevel="0" collapsed="false">
      <c r="E5027" s="143"/>
      <c r="F5027" s="143"/>
      <c r="G5027" s="143"/>
    </row>
    <row r="5028" customFormat="false" ht="12.75" hidden="false" customHeight="false" outlineLevel="0" collapsed="false">
      <c r="E5028" s="143"/>
      <c r="F5028" s="143"/>
      <c r="G5028" s="143"/>
    </row>
    <row r="5029" customFormat="false" ht="12.75" hidden="false" customHeight="false" outlineLevel="0" collapsed="false">
      <c r="E5029" s="143"/>
      <c r="F5029" s="143"/>
      <c r="G5029" s="143"/>
    </row>
    <row r="5030" customFormat="false" ht="12.75" hidden="false" customHeight="false" outlineLevel="0" collapsed="false">
      <c r="E5030" s="143"/>
      <c r="F5030" s="143"/>
      <c r="G5030" s="143"/>
    </row>
    <row r="5031" customFormat="false" ht="12.75" hidden="false" customHeight="false" outlineLevel="0" collapsed="false">
      <c r="E5031" s="143"/>
      <c r="F5031" s="143"/>
      <c r="G5031" s="143"/>
    </row>
    <row r="5032" customFormat="false" ht="12.75" hidden="false" customHeight="false" outlineLevel="0" collapsed="false">
      <c r="E5032" s="143"/>
      <c r="F5032" s="143"/>
      <c r="G5032" s="143"/>
    </row>
    <row r="5033" customFormat="false" ht="12.75" hidden="false" customHeight="false" outlineLevel="0" collapsed="false">
      <c r="E5033" s="143"/>
      <c r="F5033" s="143"/>
      <c r="G5033" s="143"/>
    </row>
    <row r="5034" customFormat="false" ht="12.75" hidden="false" customHeight="false" outlineLevel="0" collapsed="false">
      <c r="E5034" s="143"/>
      <c r="F5034" s="143"/>
      <c r="G5034" s="143"/>
    </row>
    <row r="5035" customFormat="false" ht="12.75" hidden="false" customHeight="false" outlineLevel="0" collapsed="false">
      <c r="E5035" s="143"/>
      <c r="F5035" s="143"/>
      <c r="G5035" s="143"/>
    </row>
    <row r="5036" customFormat="false" ht="12.75" hidden="false" customHeight="false" outlineLevel="0" collapsed="false">
      <c r="E5036" s="143"/>
      <c r="F5036" s="143"/>
      <c r="G5036" s="143"/>
    </row>
    <row r="5037" customFormat="false" ht="12.75" hidden="false" customHeight="false" outlineLevel="0" collapsed="false">
      <c r="E5037" s="143"/>
      <c r="F5037" s="143"/>
      <c r="G5037" s="143"/>
    </row>
    <row r="5038" customFormat="false" ht="12.75" hidden="false" customHeight="false" outlineLevel="0" collapsed="false">
      <c r="E5038" s="143"/>
      <c r="F5038" s="143"/>
      <c r="G5038" s="143"/>
    </row>
    <row r="5039" customFormat="false" ht="12.75" hidden="false" customHeight="false" outlineLevel="0" collapsed="false">
      <c r="E5039" s="143"/>
      <c r="F5039" s="143"/>
      <c r="G5039" s="143"/>
    </row>
    <row r="5040" customFormat="false" ht="12.75" hidden="false" customHeight="false" outlineLevel="0" collapsed="false">
      <c r="E5040" s="143"/>
      <c r="F5040" s="143"/>
      <c r="G5040" s="143"/>
    </row>
    <row r="5041" customFormat="false" ht="12.75" hidden="false" customHeight="false" outlineLevel="0" collapsed="false">
      <c r="E5041" s="143"/>
      <c r="F5041" s="143"/>
      <c r="G5041" s="143"/>
    </row>
    <row r="5042" customFormat="false" ht="12.75" hidden="false" customHeight="false" outlineLevel="0" collapsed="false">
      <c r="E5042" s="143"/>
      <c r="F5042" s="143"/>
      <c r="G5042" s="143"/>
    </row>
    <row r="5043" customFormat="false" ht="12.75" hidden="false" customHeight="false" outlineLevel="0" collapsed="false">
      <c r="E5043" s="143"/>
      <c r="F5043" s="143"/>
      <c r="G5043" s="143"/>
    </row>
    <row r="5044" customFormat="false" ht="12.75" hidden="false" customHeight="false" outlineLevel="0" collapsed="false">
      <c r="E5044" s="143"/>
      <c r="F5044" s="143"/>
      <c r="G5044" s="143"/>
    </row>
    <row r="5045" customFormat="false" ht="12.75" hidden="false" customHeight="false" outlineLevel="0" collapsed="false">
      <c r="E5045" s="143"/>
      <c r="F5045" s="143"/>
      <c r="G5045" s="143"/>
    </row>
    <row r="5046" customFormat="false" ht="12.75" hidden="false" customHeight="false" outlineLevel="0" collapsed="false">
      <c r="E5046" s="143"/>
      <c r="F5046" s="143"/>
      <c r="G5046" s="143"/>
    </row>
    <row r="5047" customFormat="false" ht="12.75" hidden="false" customHeight="false" outlineLevel="0" collapsed="false">
      <c r="E5047" s="143"/>
      <c r="F5047" s="143"/>
      <c r="G5047" s="143"/>
    </row>
    <row r="5048" customFormat="false" ht="12.75" hidden="false" customHeight="false" outlineLevel="0" collapsed="false">
      <c r="E5048" s="143"/>
      <c r="F5048" s="143"/>
      <c r="G5048" s="143"/>
    </row>
    <row r="5049" customFormat="false" ht="12.75" hidden="false" customHeight="false" outlineLevel="0" collapsed="false">
      <c r="E5049" s="143"/>
      <c r="F5049" s="143"/>
      <c r="G5049" s="143"/>
    </row>
    <row r="5050" customFormat="false" ht="12.75" hidden="false" customHeight="false" outlineLevel="0" collapsed="false">
      <c r="E5050" s="143"/>
      <c r="F5050" s="143"/>
      <c r="G5050" s="143"/>
    </row>
    <row r="5051" customFormat="false" ht="12.75" hidden="false" customHeight="false" outlineLevel="0" collapsed="false">
      <c r="E5051" s="143"/>
      <c r="F5051" s="143"/>
      <c r="G5051" s="143"/>
    </row>
    <row r="5052" customFormat="false" ht="12.75" hidden="false" customHeight="false" outlineLevel="0" collapsed="false">
      <c r="E5052" s="143"/>
      <c r="F5052" s="143"/>
      <c r="G5052" s="143"/>
    </row>
    <row r="5053" customFormat="false" ht="12.75" hidden="false" customHeight="false" outlineLevel="0" collapsed="false">
      <c r="E5053" s="143"/>
      <c r="F5053" s="143"/>
      <c r="G5053" s="143"/>
    </row>
    <row r="5054" customFormat="false" ht="12.75" hidden="false" customHeight="false" outlineLevel="0" collapsed="false">
      <c r="E5054" s="143"/>
      <c r="F5054" s="143"/>
      <c r="G5054" s="143"/>
    </row>
    <row r="5055" customFormat="false" ht="12.75" hidden="false" customHeight="false" outlineLevel="0" collapsed="false">
      <c r="E5055" s="143"/>
      <c r="F5055" s="143"/>
      <c r="G5055" s="143"/>
    </row>
    <row r="5056" customFormat="false" ht="12.75" hidden="false" customHeight="false" outlineLevel="0" collapsed="false">
      <c r="E5056" s="143"/>
      <c r="F5056" s="143"/>
      <c r="G5056" s="143"/>
    </row>
    <row r="5057" customFormat="false" ht="12.75" hidden="false" customHeight="false" outlineLevel="0" collapsed="false">
      <c r="E5057" s="143"/>
      <c r="F5057" s="143"/>
      <c r="G5057" s="143"/>
    </row>
    <row r="5058" customFormat="false" ht="12.75" hidden="false" customHeight="false" outlineLevel="0" collapsed="false">
      <c r="E5058" s="143"/>
      <c r="F5058" s="143"/>
      <c r="G5058" s="143"/>
    </row>
    <row r="5059" customFormat="false" ht="12.75" hidden="false" customHeight="false" outlineLevel="0" collapsed="false">
      <c r="E5059" s="143"/>
      <c r="F5059" s="143"/>
      <c r="G5059" s="143"/>
    </row>
    <row r="5060" customFormat="false" ht="12.75" hidden="false" customHeight="false" outlineLevel="0" collapsed="false">
      <c r="E5060" s="143"/>
      <c r="F5060" s="143"/>
      <c r="G5060" s="143"/>
    </row>
    <row r="5061" customFormat="false" ht="12.75" hidden="false" customHeight="false" outlineLevel="0" collapsed="false">
      <c r="E5061" s="143"/>
      <c r="F5061" s="143"/>
      <c r="G5061" s="143"/>
    </row>
    <row r="5062" customFormat="false" ht="12.75" hidden="false" customHeight="false" outlineLevel="0" collapsed="false">
      <c r="E5062" s="143"/>
      <c r="F5062" s="143"/>
      <c r="G5062" s="143"/>
    </row>
    <row r="5063" customFormat="false" ht="12.75" hidden="false" customHeight="false" outlineLevel="0" collapsed="false">
      <c r="E5063" s="143"/>
      <c r="F5063" s="143"/>
      <c r="G5063" s="143"/>
    </row>
    <row r="5064" customFormat="false" ht="12.75" hidden="false" customHeight="false" outlineLevel="0" collapsed="false">
      <c r="E5064" s="143"/>
      <c r="F5064" s="143"/>
      <c r="G5064" s="143"/>
    </row>
    <row r="5065" customFormat="false" ht="12.75" hidden="false" customHeight="false" outlineLevel="0" collapsed="false">
      <c r="E5065" s="143"/>
      <c r="F5065" s="143"/>
      <c r="G5065" s="143"/>
    </row>
    <row r="5066" customFormat="false" ht="12.75" hidden="false" customHeight="false" outlineLevel="0" collapsed="false">
      <c r="E5066" s="143"/>
      <c r="F5066" s="143"/>
      <c r="G5066" s="143"/>
    </row>
    <row r="5067" customFormat="false" ht="12.75" hidden="false" customHeight="false" outlineLevel="0" collapsed="false">
      <c r="E5067" s="143"/>
      <c r="F5067" s="143"/>
      <c r="G5067" s="143"/>
    </row>
    <row r="5068" customFormat="false" ht="12.75" hidden="false" customHeight="false" outlineLevel="0" collapsed="false">
      <c r="E5068" s="143"/>
      <c r="F5068" s="143"/>
      <c r="G5068" s="143"/>
    </row>
    <row r="5069" customFormat="false" ht="12.75" hidden="false" customHeight="false" outlineLevel="0" collapsed="false">
      <c r="E5069" s="143"/>
      <c r="F5069" s="143"/>
      <c r="G5069" s="143"/>
    </row>
    <row r="5070" customFormat="false" ht="12.75" hidden="false" customHeight="false" outlineLevel="0" collapsed="false">
      <c r="E5070" s="143"/>
      <c r="F5070" s="143"/>
      <c r="G5070" s="143"/>
    </row>
    <row r="5071" customFormat="false" ht="12.75" hidden="false" customHeight="false" outlineLevel="0" collapsed="false">
      <c r="E5071" s="143"/>
      <c r="F5071" s="143"/>
      <c r="G5071" s="143"/>
    </row>
    <row r="5072" customFormat="false" ht="12.75" hidden="false" customHeight="false" outlineLevel="0" collapsed="false">
      <c r="E5072" s="143"/>
      <c r="F5072" s="143"/>
      <c r="G5072" s="143"/>
    </row>
    <row r="5073" customFormat="false" ht="12.75" hidden="false" customHeight="false" outlineLevel="0" collapsed="false">
      <c r="E5073" s="143"/>
      <c r="F5073" s="143"/>
      <c r="G5073" s="143"/>
    </row>
    <row r="5074" customFormat="false" ht="12.75" hidden="false" customHeight="false" outlineLevel="0" collapsed="false">
      <c r="E5074" s="143"/>
      <c r="F5074" s="143"/>
      <c r="G5074" s="143"/>
    </row>
    <row r="5075" customFormat="false" ht="12.75" hidden="false" customHeight="false" outlineLevel="0" collapsed="false">
      <c r="E5075" s="143"/>
      <c r="F5075" s="143"/>
      <c r="G5075" s="143"/>
    </row>
    <row r="5076" customFormat="false" ht="12.75" hidden="false" customHeight="false" outlineLevel="0" collapsed="false">
      <c r="E5076" s="143"/>
      <c r="F5076" s="143"/>
      <c r="G5076" s="143"/>
    </row>
    <row r="5077" customFormat="false" ht="12.75" hidden="false" customHeight="false" outlineLevel="0" collapsed="false">
      <c r="E5077" s="143"/>
      <c r="F5077" s="143"/>
      <c r="G5077" s="143"/>
    </row>
    <row r="5078" customFormat="false" ht="12.75" hidden="false" customHeight="false" outlineLevel="0" collapsed="false">
      <c r="E5078" s="143"/>
      <c r="F5078" s="143"/>
      <c r="G5078" s="143"/>
    </row>
    <row r="5079" customFormat="false" ht="12.75" hidden="false" customHeight="false" outlineLevel="0" collapsed="false">
      <c r="E5079" s="143"/>
      <c r="F5079" s="143"/>
      <c r="G5079" s="143"/>
    </row>
    <row r="5080" customFormat="false" ht="12.75" hidden="false" customHeight="false" outlineLevel="0" collapsed="false">
      <c r="E5080" s="143"/>
      <c r="F5080" s="143"/>
      <c r="G5080" s="143"/>
    </row>
    <row r="5081" customFormat="false" ht="12.75" hidden="false" customHeight="false" outlineLevel="0" collapsed="false">
      <c r="E5081" s="143"/>
      <c r="F5081" s="143"/>
      <c r="G5081" s="143"/>
    </row>
    <row r="5082" customFormat="false" ht="12.75" hidden="false" customHeight="false" outlineLevel="0" collapsed="false">
      <c r="E5082" s="143"/>
      <c r="F5082" s="143"/>
      <c r="G5082" s="143"/>
    </row>
    <row r="5083" customFormat="false" ht="12.75" hidden="false" customHeight="false" outlineLevel="0" collapsed="false">
      <c r="E5083" s="143"/>
      <c r="F5083" s="143"/>
      <c r="G5083" s="143"/>
    </row>
    <row r="5084" customFormat="false" ht="12.75" hidden="false" customHeight="false" outlineLevel="0" collapsed="false">
      <c r="E5084" s="143"/>
      <c r="F5084" s="143"/>
      <c r="G5084" s="143"/>
    </row>
    <row r="5085" customFormat="false" ht="12.75" hidden="false" customHeight="false" outlineLevel="0" collapsed="false">
      <c r="E5085" s="143"/>
      <c r="F5085" s="143"/>
      <c r="G5085" s="143"/>
    </row>
    <row r="5086" customFormat="false" ht="12.75" hidden="false" customHeight="false" outlineLevel="0" collapsed="false">
      <c r="E5086" s="143"/>
      <c r="F5086" s="143"/>
      <c r="G5086" s="143"/>
    </row>
    <row r="5087" customFormat="false" ht="12.75" hidden="false" customHeight="false" outlineLevel="0" collapsed="false">
      <c r="E5087" s="143"/>
      <c r="F5087" s="143"/>
      <c r="G5087" s="143"/>
    </row>
    <row r="5088" customFormat="false" ht="12.75" hidden="false" customHeight="false" outlineLevel="0" collapsed="false">
      <c r="E5088" s="143"/>
      <c r="F5088" s="143"/>
      <c r="G5088" s="143"/>
    </row>
    <row r="5089" customFormat="false" ht="12.75" hidden="false" customHeight="false" outlineLevel="0" collapsed="false">
      <c r="E5089" s="143"/>
      <c r="F5089" s="143"/>
      <c r="G5089" s="143"/>
    </row>
    <row r="5090" customFormat="false" ht="12.75" hidden="false" customHeight="false" outlineLevel="0" collapsed="false">
      <c r="E5090" s="143"/>
      <c r="F5090" s="143"/>
      <c r="G5090" s="143"/>
    </row>
    <row r="5091" customFormat="false" ht="12.75" hidden="false" customHeight="false" outlineLevel="0" collapsed="false">
      <c r="E5091" s="143"/>
      <c r="F5091" s="143"/>
      <c r="G5091" s="143"/>
    </row>
    <row r="5092" customFormat="false" ht="12.75" hidden="false" customHeight="false" outlineLevel="0" collapsed="false">
      <c r="E5092" s="143"/>
      <c r="F5092" s="143"/>
      <c r="G5092" s="143"/>
    </row>
    <row r="5093" customFormat="false" ht="12.75" hidden="false" customHeight="false" outlineLevel="0" collapsed="false">
      <c r="E5093" s="143"/>
      <c r="F5093" s="143"/>
      <c r="G5093" s="143"/>
    </row>
    <row r="5094" customFormat="false" ht="12.75" hidden="false" customHeight="false" outlineLevel="0" collapsed="false">
      <c r="E5094" s="143"/>
      <c r="F5094" s="143"/>
      <c r="G5094" s="143"/>
    </row>
    <row r="5095" customFormat="false" ht="12.75" hidden="false" customHeight="false" outlineLevel="0" collapsed="false">
      <c r="E5095" s="143"/>
      <c r="F5095" s="143"/>
      <c r="G5095" s="143"/>
    </row>
    <row r="5096" customFormat="false" ht="12.75" hidden="false" customHeight="false" outlineLevel="0" collapsed="false">
      <c r="E5096" s="143"/>
      <c r="F5096" s="143"/>
      <c r="G5096" s="143"/>
    </row>
    <row r="5097" customFormat="false" ht="12.75" hidden="false" customHeight="false" outlineLevel="0" collapsed="false">
      <c r="E5097" s="143"/>
      <c r="F5097" s="143"/>
      <c r="G5097" s="143"/>
    </row>
    <row r="5098" customFormat="false" ht="12.75" hidden="false" customHeight="false" outlineLevel="0" collapsed="false">
      <c r="E5098" s="143"/>
      <c r="F5098" s="143"/>
      <c r="G5098" s="143"/>
    </row>
    <row r="5099" customFormat="false" ht="12.75" hidden="false" customHeight="false" outlineLevel="0" collapsed="false">
      <c r="E5099" s="143"/>
      <c r="F5099" s="143"/>
      <c r="G5099" s="143"/>
    </row>
    <row r="5100" customFormat="false" ht="12.75" hidden="false" customHeight="false" outlineLevel="0" collapsed="false">
      <c r="E5100" s="143"/>
      <c r="F5100" s="143"/>
      <c r="G5100" s="143"/>
    </row>
    <row r="5101" customFormat="false" ht="12.75" hidden="false" customHeight="false" outlineLevel="0" collapsed="false">
      <c r="E5101" s="143"/>
      <c r="F5101" s="143"/>
      <c r="G5101" s="143"/>
    </row>
    <row r="5102" customFormat="false" ht="12.75" hidden="false" customHeight="false" outlineLevel="0" collapsed="false">
      <c r="E5102" s="143"/>
      <c r="F5102" s="143"/>
      <c r="G5102" s="143"/>
    </row>
    <row r="5103" customFormat="false" ht="12.75" hidden="false" customHeight="false" outlineLevel="0" collapsed="false">
      <c r="E5103" s="143"/>
      <c r="F5103" s="143"/>
      <c r="G5103" s="143"/>
    </row>
    <row r="5104" customFormat="false" ht="12.75" hidden="false" customHeight="false" outlineLevel="0" collapsed="false">
      <c r="E5104" s="143"/>
      <c r="F5104" s="143"/>
      <c r="G5104" s="143"/>
    </row>
    <row r="5105" customFormat="false" ht="12.75" hidden="false" customHeight="false" outlineLevel="0" collapsed="false">
      <c r="E5105" s="143"/>
      <c r="F5105" s="143"/>
      <c r="G5105" s="143"/>
    </row>
    <row r="5106" customFormat="false" ht="12.75" hidden="false" customHeight="false" outlineLevel="0" collapsed="false">
      <c r="E5106" s="143"/>
      <c r="F5106" s="143"/>
      <c r="G5106" s="143"/>
    </row>
    <row r="5107" customFormat="false" ht="12.75" hidden="false" customHeight="false" outlineLevel="0" collapsed="false">
      <c r="E5107" s="143"/>
      <c r="F5107" s="143"/>
      <c r="G5107" s="143"/>
    </row>
    <row r="5108" customFormat="false" ht="12.75" hidden="false" customHeight="false" outlineLevel="0" collapsed="false">
      <c r="E5108" s="143"/>
      <c r="F5108" s="143"/>
      <c r="G5108" s="143"/>
    </row>
    <row r="5109" customFormat="false" ht="12.75" hidden="false" customHeight="false" outlineLevel="0" collapsed="false">
      <c r="E5109" s="143"/>
      <c r="F5109" s="143"/>
      <c r="G5109" s="143"/>
    </row>
    <row r="5110" customFormat="false" ht="12.75" hidden="false" customHeight="false" outlineLevel="0" collapsed="false">
      <c r="E5110" s="143"/>
      <c r="F5110" s="143"/>
      <c r="G5110" s="143"/>
    </row>
    <row r="5111" customFormat="false" ht="12.75" hidden="false" customHeight="false" outlineLevel="0" collapsed="false">
      <c r="E5111" s="143"/>
      <c r="F5111" s="143"/>
      <c r="G5111" s="143"/>
    </row>
    <row r="5112" customFormat="false" ht="12.75" hidden="false" customHeight="false" outlineLevel="0" collapsed="false">
      <c r="E5112" s="143"/>
      <c r="F5112" s="143"/>
      <c r="G5112" s="143"/>
    </row>
    <row r="5113" customFormat="false" ht="12.75" hidden="false" customHeight="false" outlineLevel="0" collapsed="false">
      <c r="E5113" s="143"/>
      <c r="F5113" s="143"/>
      <c r="G5113" s="143"/>
    </row>
    <row r="5114" customFormat="false" ht="12.75" hidden="false" customHeight="false" outlineLevel="0" collapsed="false">
      <c r="E5114" s="143"/>
      <c r="F5114" s="143"/>
      <c r="G5114" s="143"/>
    </row>
    <row r="5115" customFormat="false" ht="12.75" hidden="false" customHeight="false" outlineLevel="0" collapsed="false">
      <c r="E5115" s="143"/>
      <c r="F5115" s="143"/>
      <c r="G5115" s="143"/>
    </row>
    <row r="5116" customFormat="false" ht="12.75" hidden="false" customHeight="false" outlineLevel="0" collapsed="false">
      <c r="E5116" s="143"/>
      <c r="F5116" s="143"/>
      <c r="G5116" s="143"/>
    </row>
    <row r="5117" customFormat="false" ht="12.75" hidden="false" customHeight="false" outlineLevel="0" collapsed="false">
      <c r="E5117" s="143"/>
      <c r="F5117" s="143"/>
      <c r="G5117" s="143"/>
    </row>
    <row r="5118" customFormat="false" ht="12.75" hidden="false" customHeight="false" outlineLevel="0" collapsed="false">
      <c r="E5118" s="143"/>
      <c r="F5118" s="143"/>
      <c r="G5118" s="143"/>
    </row>
    <row r="5119" customFormat="false" ht="12.75" hidden="false" customHeight="false" outlineLevel="0" collapsed="false">
      <c r="E5119" s="143"/>
      <c r="F5119" s="143"/>
      <c r="G5119" s="143"/>
    </row>
    <row r="5120" customFormat="false" ht="12.75" hidden="false" customHeight="false" outlineLevel="0" collapsed="false">
      <c r="E5120" s="143"/>
      <c r="F5120" s="143"/>
      <c r="G5120" s="143"/>
    </row>
    <row r="5121" customFormat="false" ht="12.75" hidden="false" customHeight="false" outlineLevel="0" collapsed="false">
      <c r="E5121" s="143"/>
      <c r="F5121" s="143"/>
      <c r="G5121" s="143"/>
    </row>
    <row r="5122" customFormat="false" ht="12.75" hidden="false" customHeight="false" outlineLevel="0" collapsed="false">
      <c r="E5122" s="143"/>
      <c r="F5122" s="143"/>
      <c r="G5122" s="143"/>
    </row>
    <row r="5123" customFormat="false" ht="12.75" hidden="false" customHeight="false" outlineLevel="0" collapsed="false">
      <c r="E5123" s="143"/>
      <c r="F5123" s="143"/>
      <c r="G5123" s="143"/>
    </row>
    <row r="5124" customFormat="false" ht="12.75" hidden="false" customHeight="false" outlineLevel="0" collapsed="false">
      <c r="E5124" s="143"/>
      <c r="F5124" s="143"/>
      <c r="G5124" s="143"/>
    </row>
    <row r="5125" customFormat="false" ht="12.75" hidden="false" customHeight="false" outlineLevel="0" collapsed="false">
      <c r="E5125" s="143"/>
      <c r="F5125" s="143"/>
      <c r="G5125" s="143"/>
    </row>
    <row r="5126" customFormat="false" ht="12.75" hidden="false" customHeight="false" outlineLevel="0" collapsed="false">
      <c r="E5126" s="143"/>
      <c r="F5126" s="143"/>
      <c r="G5126" s="143"/>
    </row>
    <row r="5127" customFormat="false" ht="12.75" hidden="false" customHeight="false" outlineLevel="0" collapsed="false">
      <c r="E5127" s="143"/>
      <c r="F5127" s="143"/>
      <c r="G5127" s="143"/>
    </row>
    <row r="5128" customFormat="false" ht="12.75" hidden="false" customHeight="false" outlineLevel="0" collapsed="false">
      <c r="E5128" s="143"/>
      <c r="F5128" s="143"/>
      <c r="G5128" s="143"/>
    </row>
    <row r="5129" customFormat="false" ht="12.75" hidden="false" customHeight="false" outlineLevel="0" collapsed="false">
      <c r="E5129" s="143"/>
      <c r="F5129" s="143"/>
      <c r="G5129" s="143"/>
    </row>
    <row r="5130" customFormat="false" ht="12.75" hidden="false" customHeight="false" outlineLevel="0" collapsed="false">
      <c r="E5130" s="143"/>
      <c r="F5130" s="143"/>
      <c r="G5130" s="143"/>
    </row>
    <row r="5131" customFormat="false" ht="12.75" hidden="false" customHeight="false" outlineLevel="0" collapsed="false">
      <c r="E5131" s="143"/>
      <c r="F5131" s="143"/>
      <c r="G5131" s="143"/>
    </row>
    <row r="5132" customFormat="false" ht="12.75" hidden="false" customHeight="false" outlineLevel="0" collapsed="false">
      <c r="E5132" s="143"/>
      <c r="F5132" s="143"/>
      <c r="G5132" s="143"/>
    </row>
    <row r="5133" customFormat="false" ht="12.75" hidden="false" customHeight="false" outlineLevel="0" collapsed="false">
      <c r="E5133" s="143"/>
      <c r="F5133" s="143"/>
      <c r="G5133" s="143"/>
    </row>
    <row r="5134" customFormat="false" ht="12.75" hidden="false" customHeight="false" outlineLevel="0" collapsed="false">
      <c r="E5134" s="143"/>
      <c r="F5134" s="143"/>
      <c r="G5134" s="143"/>
    </row>
    <row r="5135" customFormat="false" ht="12.75" hidden="false" customHeight="false" outlineLevel="0" collapsed="false">
      <c r="E5135" s="143"/>
      <c r="F5135" s="143"/>
      <c r="G5135" s="143"/>
    </row>
    <row r="5136" customFormat="false" ht="12.75" hidden="false" customHeight="false" outlineLevel="0" collapsed="false">
      <c r="E5136" s="143"/>
      <c r="F5136" s="143"/>
      <c r="G5136" s="143"/>
    </row>
    <row r="5137" customFormat="false" ht="12.75" hidden="false" customHeight="false" outlineLevel="0" collapsed="false">
      <c r="E5137" s="143"/>
      <c r="F5137" s="143"/>
      <c r="G5137" s="143"/>
    </row>
    <row r="5138" customFormat="false" ht="12.75" hidden="false" customHeight="false" outlineLevel="0" collapsed="false">
      <c r="E5138" s="143"/>
      <c r="F5138" s="143"/>
      <c r="G5138" s="143"/>
    </row>
    <row r="5139" customFormat="false" ht="12.75" hidden="false" customHeight="false" outlineLevel="0" collapsed="false">
      <c r="E5139" s="143"/>
      <c r="F5139" s="143"/>
      <c r="G5139" s="143"/>
    </row>
    <row r="5140" customFormat="false" ht="12.75" hidden="false" customHeight="false" outlineLevel="0" collapsed="false">
      <c r="E5140" s="143"/>
      <c r="F5140" s="143"/>
      <c r="G5140" s="143"/>
    </row>
    <row r="5141" customFormat="false" ht="12.75" hidden="false" customHeight="false" outlineLevel="0" collapsed="false">
      <c r="E5141" s="143"/>
      <c r="F5141" s="143"/>
      <c r="G5141" s="143"/>
    </row>
    <row r="5142" customFormat="false" ht="12.75" hidden="false" customHeight="false" outlineLevel="0" collapsed="false">
      <c r="E5142" s="143"/>
      <c r="F5142" s="143"/>
      <c r="G5142" s="143"/>
    </row>
    <row r="5143" customFormat="false" ht="12.75" hidden="false" customHeight="false" outlineLevel="0" collapsed="false">
      <c r="E5143" s="143"/>
      <c r="F5143" s="143"/>
      <c r="G5143" s="143"/>
    </row>
    <row r="5144" customFormat="false" ht="12.75" hidden="false" customHeight="false" outlineLevel="0" collapsed="false">
      <c r="E5144" s="143"/>
      <c r="F5144" s="143"/>
      <c r="G5144" s="143"/>
    </row>
    <row r="5145" customFormat="false" ht="12.75" hidden="false" customHeight="false" outlineLevel="0" collapsed="false">
      <c r="E5145" s="143"/>
      <c r="F5145" s="143"/>
      <c r="G5145" s="143"/>
    </row>
    <row r="5146" customFormat="false" ht="12.75" hidden="false" customHeight="false" outlineLevel="0" collapsed="false">
      <c r="E5146" s="143"/>
      <c r="F5146" s="143"/>
      <c r="G5146" s="143"/>
    </row>
    <row r="5147" customFormat="false" ht="12.75" hidden="false" customHeight="false" outlineLevel="0" collapsed="false">
      <c r="E5147" s="143"/>
      <c r="F5147" s="143"/>
      <c r="G5147" s="143"/>
    </row>
    <row r="5148" customFormat="false" ht="12.75" hidden="false" customHeight="false" outlineLevel="0" collapsed="false">
      <c r="E5148" s="143"/>
      <c r="F5148" s="143"/>
      <c r="G5148" s="143"/>
    </row>
    <row r="5149" customFormat="false" ht="12.75" hidden="false" customHeight="false" outlineLevel="0" collapsed="false">
      <c r="E5149" s="143"/>
      <c r="F5149" s="143"/>
      <c r="G5149" s="143"/>
    </row>
    <row r="5150" customFormat="false" ht="12.75" hidden="false" customHeight="false" outlineLevel="0" collapsed="false">
      <c r="E5150" s="143"/>
      <c r="F5150" s="143"/>
      <c r="G5150" s="143"/>
    </row>
    <row r="5151" customFormat="false" ht="12.75" hidden="false" customHeight="false" outlineLevel="0" collapsed="false">
      <c r="E5151" s="143"/>
      <c r="F5151" s="143"/>
      <c r="G5151" s="143"/>
    </row>
    <row r="5152" customFormat="false" ht="12.75" hidden="false" customHeight="false" outlineLevel="0" collapsed="false">
      <c r="E5152" s="143"/>
      <c r="F5152" s="143"/>
      <c r="G5152" s="143"/>
    </row>
    <row r="5153" customFormat="false" ht="12.75" hidden="false" customHeight="false" outlineLevel="0" collapsed="false">
      <c r="E5153" s="143"/>
      <c r="F5153" s="143"/>
      <c r="G5153" s="143"/>
    </row>
    <row r="5154" customFormat="false" ht="12.75" hidden="false" customHeight="false" outlineLevel="0" collapsed="false">
      <c r="E5154" s="143"/>
      <c r="F5154" s="143"/>
      <c r="G5154" s="143"/>
    </row>
    <row r="5155" customFormat="false" ht="12.75" hidden="false" customHeight="false" outlineLevel="0" collapsed="false">
      <c r="E5155" s="143"/>
      <c r="F5155" s="143"/>
      <c r="G5155" s="143"/>
    </row>
    <row r="5156" customFormat="false" ht="12.75" hidden="false" customHeight="false" outlineLevel="0" collapsed="false">
      <c r="E5156" s="143"/>
      <c r="F5156" s="143"/>
      <c r="G5156" s="143"/>
    </row>
    <row r="5157" customFormat="false" ht="12.75" hidden="false" customHeight="false" outlineLevel="0" collapsed="false">
      <c r="E5157" s="143"/>
      <c r="F5157" s="143"/>
      <c r="G5157" s="143"/>
    </row>
    <row r="5158" customFormat="false" ht="12.75" hidden="false" customHeight="false" outlineLevel="0" collapsed="false">
      <c r="E5158" s="143"/>
      <c r="F5158" s="143"/>
      <c r="G5158" s="143"/>
    </row>
    <row r="5159" customFormat="false" ht="12.75" hidden="false" customHeight="false" outlineLevel="0" collapsed="false">
      <c r="E5159" s="143"/>
      <c r="F5159" s="143"/>
      <c r="G5159" s="143"/>
    </row>
    <row r="5160" customFormat="false" ht="12.75" hidden="false" customHeight="false" outlineLevel="0" collapsed="false">
      <c r="E5160" s="143"/>
      <c r="F5160" s="143"/>
      <c r="G5160" s="143"/>
    </row>
    <row r="5161" customFormat="false" ht="12.75" hidden="false" customHeight="false" outlineLevel="0" collapsed="false">
      <c r="E5161" s="143"/>
      <c r="F5161" s="143"/>
      <c r="G5161" s="143"/>
    </row>
    <row r="5162" customFormat="false" ht="12.75" hidden="false" customHeight="false" outlineLevel="0" collapsed="false">
      <c r="E5162" s="143"/>
      <c r="F5162" s="143"/>
      <c r="G5162" s="143"/>
    </row>
    <row r="5163" customFormat="false" ht="12.75" hidden="false" customHeight="false" outlineLevel="0" collapsed="false">
      <c r="E5163" s="143"/>
      <c r="F5163" s="143"/>
      <c r="G5163" s="143"/>
    </row>
    <row r="5164" customFormat="false" ht="12.75" hidden="false" customHeight="false" outlineLevel="0" collapsed="false">
      <c r="E5164" s="143"/>
      <c r="F5164" s="143"/>
      <c r="G5164" s="143"/>
    </row>
    <row r="5165" customFormat="false" ht="12.75" hidden="false" customHeight="false" outlineLevel="0" collapsed="false">
      <c r="E5165" s="143"/>
      <c r="F5165" s="143"/>
      <c r="G5165" s="143"/>
    </row>
    <row r="5166" customFormat="false" ht="12.75" hidden="false" customHeight="false" outlineLevel="0" collapsed="false">
      <c r="E5166" s="143"/>
      <c r="F5166" s="143"/>
      <c r="G5166" s="143"/>
    </row>
    <row r="5167" customFormat="false" ht="12.75" hidden="false" customHeight="false" outlineLevel="0" collapsed="false">
      <c r="E5167" s="143"/>
      <c r="F5167" s="143"/>
      <c r="G5167" s="143"/>
    </row>
    <row r="5168" customFormat="false" ht="12.75" hidden="false" customHeight="false" outlineLevel="0" collapsed="false">
      <c r="E5168" s="143"/>
      <c r="F5168" s="143"/>
      <c r="G5168" s="143"/>
    </row>
    <row r="5169" customFormat="false" ht="12.75" hidden="false" customHeight="false" outlineLevel="0" collapsed="false">
      <c r="E5169" s="143"/>
      <c r="F5169" s="143"/>
      <c r="G5169" s="143"/>
    </row>
    <row r="5170" customFormat="false" ht="12.75" hidden="false" customHeight="false" outlineLevel="0" collapsed="false">
      <c r="E5170" s="143"/>
      <c r="F5170" s="143"/>
      <c r="G5170" s="143"/>
    </row>
    <row r="5171" customFormat="false" ht="12.75" hidden="false" customHeight="false" outlineLevel="0" collapsed="false">
      <c r="E5171" s="143"/>
      <c r="F5171" s="143"/>
      <c r="G5171" s="143"/>
    </row>
    <row r="5172" customFormat="false" ht="12.75" hidden="false" customHeight="false" outlineLevel="0" collapsed="false">
      <c r="E5172" s="143"/>
      <c r="F5172" s="143"/>
      <c r="G5172" s="143"/>
    </row>
    <row r="5173" customFormat="false" ht="12.75" hidden="false" customHeight="false" outlineLevel="0" collapsed="false">
      <c r="E5173" s="143"/>
      <c r="F5173" s="143"/>
      <c r="G5173" s="143"/>
    </row>
    <row r="5174" customFormat="false" ht="12.75" hidden="false" customHeight="false" outlineLevel="0" collapsed="false">
      <c r="E5174" s="143"/>
      <c r="F5174" s="143"/>
      <c r="G5174" s="143"/>
    </row>
    <row r="5175" customFormat="false" ht="12.75" hidden="false" customHeight="false" outlineLevel="0" collapsed="false">
      <c r="E5175" s="143"/>
      <c r="F5175" s="143"/>
      <c r="G5175" s="143"/>
    </row>
    <row r="5176" customFormat="false" ht="12.75" hidden="false" customHeight="false" outlineLevel="0" collapsed="false">
      <c r="E5176" s="143"/>
      <c r="F5176" s="143"/>
      <c r="G5176" s="143"/>
    </row>
    <row r="5177" customFormat="false" ht="12.75" hidden="false" customHeight="false" outlineLevel="0" collapsed="false">
      <c r="E5177" s="143"/>
      <c r="F5177" s="143"/>
      <c r="G5177" s="143"/>
    </row>
    <row r="5178" customFormat="false" ht="12.75" hidden="false" customHeight="false" outlineLevel="0" collapsed="false">
      <c r="E5178" s="143"/>
      <c r="F5178" s="143"/>
      <c r="G5178" s="143"/>
    </row>
    <row r="5179" customFormat="false" ht="12.75" hidden="false" customHeight="false" outlineLevel="0" collapsed="false">
      <c r="E5179" s="143"/>
      <c r="F5179" s="143"/>
      <c r="G5179" s="143"/>
    </row>
    <row r="5180" customFormat="false" ht="12.75" hidden="false" customHeight="false" outlineLevel="0" collapsed="false">
      <c r="E5180" s="143"/>
      <c r="F5180" s="143"/>
      <c r="G5180" s="143"/>
    </row>
    <row r="5181" customFormat="false" ht="12.75" hidden="false" customHeight="false" outlineLevel="0" collapsed="false">
      <c r="E5181" s="143"/>
      <c r="F5181" s="143"/>
      <c r="G5181" s="143"/>
    </row>
    <row r="5182" customFormat="false" ht="12.75" hidden="false" customHeight="false" outlineLevel="0" collapsed="false">
      <c r="E5182" s="143"/>
      <c r="F5182" s="143"/>
      <c r="G5182" s="143"/>
    </row>
    <row r="5183" customFormat="false" ht="12.75" hidden="false" customHeight="false" outlineLevel="0" collapsed="false">
      <c r="E5183" s="143"/>
      <c r="F5183" s="143"/>
      <c r="G5183" s="143"/>
    </row>
    <row r="5184" customFormat="false" ht="12.75" hidden="false" customHeight="false" outlineLevel="0" collapsed="false">
      <c r="E5184" s="143"/>
      <c r="F5184" s="143"/>
      <c r="G5184" s="143"/>
    </row>
    <row r="5185" customFormat="false" ht="12.75" hidden="false" customHeight="false" outlineLevel="0" collapsed="false">
      <c r="E5185" s="143"/>
      <c r="F5185" s="143"/>
      <c r="G5185" s="143"/>
    </row>
    <row r="5186" customFormat="false" ht="12.75" hidden="false" customHeight="false" outlineLevel="0" collapsed="false">
      <c r="E5186" s="143"/>
      <c r="F5186" s="143"/>
      <c r="G5186" s="143"/>
    </row>
    <row r="5187" customFormat="false" ht="12.75" hidden="false" customHeight="false" outlineLevel="0" collapsed="false">
      <c r="E5187" s="143"/>
      <c r="F5187" s="143"/>
      <c r="G5187" s="143"/>
    </row>
    <row r="5188" customFormat="false" ht="12.75" hidden="false" customHeight="false" outlineLevel="0" collapsed="false">
      <c r="E5188" s="143"/>
      <c r="F5188" s="143"/>
      <c r="G5188" s="143"/>
    </row>
    <row r="5189" customFormat="false" ht="12.75" hidden="false" customHeight="false" outlineLevel="0" collapsed="false">
      <c r="E5189" s="143"/>
      <c r="F5189" s="143"/>
      <c r="G5189" s="143"/>
    </row>
    <row r="5190" customFormat="false" ht="12.75" hidden="false" customHeight="false" outlineLevel="0" collapsed="false">
      <c r="E5190" s="143"/>
      <c r="F5190" s="143"/>
      <c r="G5190" s="143"/>
    </row>
    <row r="5191" customFormat="false" ht="12.75" hidden="false" customHeight="false" outlineLevel="0" collapsed="false">
      <c r="E5191" s="143"/>
      <c r="F5191" s="143"/>
      <c r="G5191" s="143"/>
    </row>
    <row r="5192" customFormat="false" ht="12.75" hidden="false" customHeight="false" outlineLevel="0" collapsed="false">
      <c r="E5192" s="143"/>
      <c r="F5192" s="143"/>
      <c r="G5192" s="143"/>
    </row>
    <row r="5193" customFormat="false" ht="12.75" hidden="false" customHeight="false" outlineLevel="0" collapsed="false">
      <c r="E5193" s="143"/>
      <c r="F5193" s="143"/>
      <c r="G5193" s="143"/>
    </row>
    <row r="5194" customFormat="false" ht="12.75" hidden="false" customHeight="false" outlineLevel="0" collapsed="false">
      <c r="E5194" s="143"/>
      <c r="F5194" s="143"/>
      <c r="G5194" s="143"/>
    </row>
    <row r="5195" customFormat="false" ht="12.75" hidden="false" customHeight="false" outlineLevel="0" collapsed="false">
      <c r="E5195" s="143"/>
      <c r="F5195" s="143"/>
      <c r="G5195" s="143"/>
    </row>
    <row r="5196" customFormat="false" ht="12.75" hidden="false" customHeight="false" outlineLevel="0" collapsed="false">
      <c r="E5196" s="143"/>
      <c r="F5196" s="143"/>
      <c r="G5196" s="143"/>
    </row>
    <row r="5197" customFormat="false" ht="12.75" hidden="false" customHeight="false" outlineLevel="0" collapsed="false">
      <c r="E5197" s="143"/>
      <c r="F5197" s="143"/>
      <c r="G5197" s="143"/>
    </row>
    <row r="5198" customFormat="false" ht="12.75" hidden="false" customHeight="false" outlineLevel="0" collapsed="false">
      <c r="E5198" s="143"/>
      <c r="F5198" s="143"/>
      <c r="G5198" s="143"/>
    </row>
    <row r="5199" customFormat="false" ht="12.75" hidden="false" customHeight="false" outlineLevel="0" collapsed="false">
      <c r="E5199" s="143"/>
      <c r="F5199" s="143"/>
      <c r="G5199" s="143"/>
    </row>
    <row r="5200" customFormat="false" ht="12.75" hidden="false" customHeight="false" outlineLevel="0" collapsed="false">
      <c r="E5200" s="143"/>
      <c r="F5200" s="143"/>
      <c r="G5200" s="143"/>
    </row>
    <row r="5201" customFormat="false" ht="12.75" hidden="false" customHeight="false" outlineLevel="0" collapsed="false">
      <c r="E5201" s="143"/>
      <c r="F5201" s="143"/>
      <c r="G5201" s="143"/>
    </row>
    <row r="5202" customFormat="false" ht="12.75" hidden="false" customHeight="false" outlineLevel="0" collapsed="false">
      <c r="E5202" s="143"/>
      <c r="F5202" s="143"/>
      <c r="G5202" s="143"/>
    </row>
    <row r="5203" customFormat="false" ht="12.75" hidden="false" customHeight="false" outlineLevel="0" collapsed="false">
      <c r="E5203" s="143"/>
      <c r="F5203" s="143"/>
      <c r="G5203" s="143"/>
    </row>
    <row r="5204" customFormat="false" ht="12.75" hidden="false" customHeight="false" outlineLevel="0" collapsed="false">
      <c r="E5204" s="143"/>
      <c r="F5204" s="143"/>
      <c r="G5204" s="143"/>
    </row>
    <row r="5205" customFormat="false" ht="12.75" hidden="false" customHeight="false" outlineLevel="0" collapsed="false">
      <c r="E5205" s="143"/>
      <c r="F5205" s="143"/>
      <c r="G5205" s="143"/>
    </row>
    <row r="5206" customFormat="false" ht="12.75" hidden="false" customHeight="false" outlineLevel="0" collapsed="false">
      <c r="E5206" s="143"/>
      <c r="F5206" s="143"/>
      <c r="G5206" s="143"/>
    </row>
    <row r="5207" customFormat="false" ht="12.75" hidden="false" customHeight="false" outlineLevel="0" collapsed="false">
      <c r="E5207" s="143"/>
      <c r="F5207" s="143"/>
      <c r="G5207" s="143"/>
    </row>
    <row r="5208" customFormat="false" ht="12.75" hidden="false" customHeight="false" outlineLevel="0" collapsed="false">
      <c r="E5208" s="143"/>
      <c r="F5208" s="143"/>
      <c r="G5208" s="143"/>
    </row>
    <row r="5209" customFormat="false" ht="12.75" hidden="false" customHeight="false" outlineLevel="0" collapsed="false">
      <c r="E5209" s="143"/>
      <c r="F5209" s="143"/>
      <c r="G5209" s="143"/>
    </row>
    <row r="5210" customFormat="false" ht="12.75" hidden="false" customHeight="false" outlineLevel="0" collapsed="false">
      <c r="E5210" s="143"/>
      <c r="F5210" s="143"/>
      <c r="G5210" s="143"/>
    </row>
    <row r="5211" customFormat="false" ht="12.75" hidden="false" customHeight="false" outlineLevel="0" collapsed="false">
      <c r="E5211" s="143"/>
      <c r="F5211" s="143"/>
      <c r="G5211" s="143"/>
    </row>
    <row r="5212" customFormat="false" ht="12.75" hidden="false" customHeight="false" outlineLevel="0" collapsed="false">
      <c r="E5212" s="143"/>
      <c r="F5212" s="143"/>
      <c r="G5212" s="143"/>
    </row>
    <row r="5213" customFormat="false" ht="12.75" hidden="false" customHeight="false" outlineLevel="0" collapsed="false">
      <c r="E5213" s="143"/>
      <c r="F5213" s="143"/>
      <c r="G5213" s="143"/>
    </row>
    <row r="5214" customFormat="false" ht="12.75" hidden="false" customHeight="false" outlineLevel="0" collapsed="false">
      <c r="E5214" s="143"/>
      <c r="F5214" s="143"/>
      <c r="G5214" s="143"/>
    </row>
    <row r="5215" customFormat="false" ht="12.75" hidden="false" customHeight="false" outlineLevel="0" collapsed="false">
      <c r="E5215" s="143"/>
      <c r="F5215" s="143"/>
      <c r="G5215" s="143"/>
    </row>
    <row r="5216" customFormat="false" ht="12.75" hidden="false" customHeight="false" outlineLevel="0" collapsed="false">
      <c r="E5216" s="143"/>
      <c r="F5216" s="143"/>
      <c r="G5216" s="143"/>
    </row>
    <row r="5217" customFormat="false" ht="12.75" hidden="false" customHeight="false" outlineLevel="0" collapsed="false">
      <c r="E5217" s="143"/>
      <c r="F5217" s="143"/>
      <c r="G5217" s="143"/>
    </row>
    <row r="5218" customFormat="false" ht="12.75" hidden="false" customHeight="false" outlineLevel="0" collapsed="false">
      <c r="E5218" s="143"/>
      <c r="F5218" s="143"/>
      <c r="G5218" s="143"/>
    </row>
    <row r="5219" customFormat="false" ht="12.75" hidden="false" customHeight="false" outlineLevel="0" collapsed="false">
      <c r="E5219" s="143"/>
      <c r="F5219" s="143"/>
      <c r="G5219" s="143"/>
    </row>
    <row r="5220" customFormat="false" ht="12.75" hidden="false" customHeight="false" outlineLevel="0" collapsed="false">
      <c r="E5220" s="143"/>
      <c r="F5220" s="143"/>
      <c r="G5220" s="143"/>
    </row>
    <row r="5221" customFormat="false" ht="12.75" hidden="false" customHeight="false" outlineLevel="0" collapsed="false">
      <c r="E5221" s="143"/>
      <c r="F5221" s="143"/>
      <c r="G5221" s="143"/>
    </row>
    <row r="5222" customFormat="false" ht="12.75" hidden="false" customHeight="false" outlineLevel="0" collapsed="false">
      <c r="E5222" s="143"/>
      <c r="F5222" s="143"/>
      <c r="G5222" s="143"/>
    </row>
    <row r="5223" customFormat="false" ht="12.75" hidden="false" customHeight="false" outlineLevel="0" collapsed="false">
      <c r="E5223" s="143"/>
      <c r="F5223" s="143"/>
      <c r="G5223" s="143"/>
    </row>
    <row r="5224" customFormat="false" ht="12.75" hidden="false" customHeight="false" outlineLevel="0" collapsed="false">
      <c r="E5224" s="143"/>
      <c r="F5224" s="143"/>
      <c r="G5224" s="143"/>
    </row>
    <row r="5225" customFormat="false" ht="12.75" hidden="false" customHeight="false" outlineLevel="0" collapsed="false">
      <c r="E5225" s="143"/>
      <c r="F5225" s="143"/>
      <c r="G5225" s="143"/>
    </row>
    <row r="5226" customFormat="false" ht="12.75" hidden="false" customHeight="false" outlineLevel="0" collapsed="false">
      <c r="E5226" s="143"/>
      <c r="F5226" s="143"/>
      <c r="G5226" s="143"/>
    </row>
    <row r="5227" customFormat="false" ht="12.75" hidden="false" customHeight="false" outlineLevel="0" collapsed="false">
      <c r="E5227" s="143"/>
      <c r="F5227" s="143"/>
      <c r="G5227" s="143"/>
    </row>
    <row r="5228" customFormat="false" ht="12.75" hidden="false" customHeight="false" outlineLevel="0" collapsed="false">
      <c r="E5228" s="143"/>
      <c r="F5228" s="143"/>
      <c r="G5228" s="143"/>
    </row>
    <row r="5229" customFormat="false" ht="12.75" hidden="false" customHeight="false" outlineLevel="0" collapsed="false">
      <c r="E5229" s="143"/>
      <c r="F5229" s="143"/>
      <c r="G5229" s="143"/>
    </row>
    <row r="5230" customFormat="false" ht="12.75" hidden="false" customHeight="false" outlineLevel="0" collapsed="false">
      <c r="E5230" s="143"/>
      <c r="F5230" s="143"/>
      <c r="G5230" s="143"/>
    </row>
    <row r="5231" customFormat="false" ht="12.75" hidden="false" customHeight="false" outlineLevel="0" collapsed="false">
      <c r="E5231" s="143"/>
      <c r="F5231" s="143"/>
      <c r="G5231" s="143"/>
    </row>
    <row r="5232" customFormat="false" ht="12.75" hidden="false" customHeight="false" outlineLevel="0" collapsed="false">
      <c r="E5232" s="143"/>
      <c r="F5232" s="143"/>
      <c r="G5232" s="143"/>
    </row>
    <row r="5233" customFormat="false" ht="12.75" hidden="false" customHeight="false" outlineLevel="0" collapsed="false">
      <c r="E5233" s="143"/>
      <c r="F5233" s="143"/>
      <c r="G5233" s="143"/>
    </row>
    <row r="5234" customFormat="false" ht="12.75" hidden="false" customHeight="false" outlineLevel="0" collapsed="false">
      <c r="E5234" s="143"/>
      <c r="F5234" s="143"/>
      <c r="G5234" s="143"/>
    </row>
    <row r="5235" customFormat="false" ht="12.75" hidden="false" customHeight="false" outlineLevel="0" collapsed="false">
      <c r="E5235" s="143"/>
      <c r="F5235" s="143"/>
      <c r="G5235" s="143"/>
    </row>
    <row r="5236" customFormat="false" ht="12.75" hidden="false" customHeight="false" outlineLevel="0" collapsed="false">
      <c r="E5236" s="143"/>
      <c r="F5236" s="143"/>
      <c r="G5236" s="143"/>
    </row>
    <row r="5237" customFormat="false" ht="12.75" hidden="false" customHeight="false" outlineLevel="0" collapsed="false">
      <c r="E5237" s="143"/>
      <c r="F5237" s="143"/>
      <c r="G5237" s="143"/>
    </row>
    <row r="5238" customFormat="false" ht="12.75" hidden="false" customHeight="false" outlineLevel="0" collapsed="false">
      <c r="E5238" s="143"/>
      <c r="F5238" s="143"/>
      <c r="G5238" s="143"/>
    </row>
    <row r="5239" customFormat="false" ht="12.75" hidden="false" customHeight="false" outlineLevel="0" collapsed="false">
      <c r="E5239" s="143"/>
      <c r="F5239" s="143"/>
      <c r="G5239" s="143"/>
    </row>
    <row r="5240" customFormat="false" ht="12.75" hidden="false" customHeight="false" outlineLevel="0" collapsed="false">
      <c r="E5240" s="143"/>
      <c r="F5240" s="143"/>
      <c r="G5240" s="143"/>
    </row>
    <row r="5241" customFormat="false" ht="12.75" hidden="false" customHeight="false" outlineLevel="0" collapsed="false">
      <c r="E5241" s="143"/>
      <c r="F5241" s="143"/>
      <c r="G5241" s="143"/>
    </row>
    <row r="5242" customFormat="false" ht="12.75" hidden="false" customHeight="false" outlineLevel="0" collapsed="false">
      <c r="E5242" s="143"/>
      <c r="F5242" s="143"/>
      <c r="G5242" s="143"/>
    </row>
    <row r="5243" customFormat="false" ht="12.75" hidden="false" customHeight="false" outlineLevel="0" collapsed="false">
      <c r="E5243" s="143"/>
      <c r="F5243" s="143"/>
      <c r="G5243" s="143"/>
    </row>
    <row r="5244" customFormat="false" ht="12.75" hidden="false" customHeight="false" outlineLevel="0" collapsed="false">
      <c r="E5244" s="143"/>
      <c r="F5244" s="143"/>
      <c r="G5244" s="143"/>
    </row>
    <row r="5245" customFormat="false" ht="12.75" hidden="false" customHeight="false" outlineLevel="0" collapsed="false">
      <c r="E5245" s="143"/>
      <c r="F5245" s="143"/>
      <c r="G5245" s="143"/>
    </row>
    <row r="5246" customFormat="false" ht="12.75" hidden="false" customHeight="false" outlineLevel="0" collapsed="false">
      <c r="E5246" s="143"/>
      <c r="F5246" s="143"/>
      <c r="G5246" s="143"/>
    </row>
    <row r="5247" customFormat="false" ht="12.75" hidden="false" customHeight="false" outlineLevel="0" collapsed="false">
      <c r="E5247" s="143"/>
      <c r="F5247" s="143"/>
      <c r="G5247" s="143"/>
    </row>
    <row r="5248" customFormat="false" ht="12.75" hidden="false" customHeight="false" outlineLevel="0" collapsed="false">
      <c r="E5248" s="143"/>
      <c r="F5248" s="143"/>
      <c r="G5248" s="143"/>
    </row>
    <row r="5249" customFormat="false" ht="12.75" hidden="false" customHeight="false" outlineLevel="0" collapsed="false">
      <c r="E5249" s="143"/>
      <c r="F5249" s="143"/>
      <c r="G5249" s="143"/>
    </row>
    <row r="5250" customFormat="false" ht="12.75" hidden="false" customHeight="false" outlineLevel="0" collapsed="false">
      <c r="E5250" s="143"/>
      <c r="F5250" s="143"/>
      <c r="G5250" s="143"/>
    </row>
    <row r="5251" customFormat="false" ht="12.75" hidden="false" customHeight="false" outlineLevel="0" collapsed="false">
      <c r="E5251" s="143"/>
      <c r="F5251" s="143"/>
      <c r="G5251" s="143"/>
    </row>
    <row r="5252" customFormat="false" ht="12.75" hidden="false" customHeight="false" outlineLevel="0" collapsed="false">
      <c r="E5252" s="143"/>
      <c r="F5252" s="143"/>
      <c r="G5252" s="143"/>
    </row>
    <row r="5253" customFormat="false" ht="12.75" hidden="false" customHeight="false" outlineLevel="0" collapsed="false">
      <c r="E5253" s="143"/>
      <c r="F5253" s="143"/>
      <c r="G5253" s="143"/>
    </row>
    <row r="5254" customFormat="false" ht="12.75" hidden="false" customHeight="false" outlineLevel="0" collapsed="false">
      <c r="E5254" s="143"/>
      <c r="F5254" s="143"/>
      <c r="G5254" s="143"/>
    </row>
    <row r="5255" customFormat="false" ht="12.75" hidden="false" customHeight="false" outlineLevel="0" collapsed="false">
      <c r="E5255" s="143"/>
      <c r="F5255" s="143"/>
      <c r="G5255" s="143"/>
    </row>
    <row r="5256" customFormat="false" ht="12.75" hidden="false" customHeight="false" outlineLevel="0" collapsed="false">
      <c r="E5256" s="143"/>
      <c r="F5256" s="143"/>
      <c r="G5256" s="143"/>
    </row>
    <row r="5257" customFormat="false" ht="12.75" hidden="false" customHeight="false" outlineLevel="0" collapsed="false">
      <c r="E5257" s="143"/>
      <c r="F5257" s="143"/>
      <c r="G5257" s="143"/>
    </row>
    <row r="5258" customFormat="false" ht="12.75" hidden="false" customHeight="false" outlineLevel="0" collapsed="false">
      <c r="E5258" s="143"/>
      <c r="F5258" s="143"/>
      <c r="G5258" s="143"/>
    </row>
    <row r="5259" customFormat="false" ht="12.75" hidden="false" customHeight="false" outlineLevel="0" collapsed="false">
      <c r="E5259" s="143"/>
      <c r="F5259" s="143"/>
      <c r="G5259" s="143"/>
    </row>
    <row r="5260" customFormat="false" ht="12.75" hidden="false" customHeight="false" outlineLevel="0" collapsed="false">
      <c r="E5260" s="143"/>
      <c r="F5260" s="143"/>
      <c r="G5260" s="143"/>
    </row>
    <row r="5261" customFormat="false" ht="12.75" hidden="false" customHeight="false" outlineLevel="0" collapsed="false">
      <c r="E5261" s="143"/>
      <c r="F5261" s="143"/>
      <c r="G5261" s="143"/>
    </row>
    <row r="5262" customFormat="false" ht="12.75" hidden="false" customHeight="false" outlineLevel="0" collapsed="false">
      <c r="E5262" s="143"/>
      <c r="F5262" s="143"/>
      <c r="G5262" s="143"/>
    </row>
    <row r="5263" customFormat="false" ht="12.75" hidden="false" customHeight="false" outlineLevel="0" collapsed="false">
      <c r="E5263" s="143"/>
      <c r="F5263" s="143"/>
      <c r="G5263" s="143"/>
    </row>
    <row r="5264" customFormat="false" ht="12.75" hidden="false" customHeight="false" outlineLevel="0" collapsed="false">
      <c r="E5264" s="143"/>
      <c r="F5264" s="143"/>
      <c r="G5264" s="143"/>
    </row>
    <row r="5265" customFormat="false" ht="12.75" hidden="false" customHeight="false" outlineLevel="0" collapsed="false">
      <c r="E5265" s="143"/>
      <c r="F5265" s="143"/>
      <c r="G5265" s="143"/>
    </row>
    <row r="5266" customFormat="false" ht="12.75" hidden="false" customHeight="false" outlineLevel="0" collapsed="false">
      <c r="E5266" s="143"/>
      <c r="F5266" s="143"/>
      <c r="G5266" s="143"/>
    </row>
    <row r="5267" customFormat="false" ht="12.75" hidden="false" customHeight="false" outlineLevel="0" collapsed="false">
      <c r="E5267" s="143"/>
      <c r="F5267" s="143"/>
      <c r="G5267" s="143"/>
    </row>
    <row r="5268" customFormat="false" ht="12.75" hidden="false" customHeight="false" outlineLevel="0" collapsed="false">
      <c r="E5268" s="143"/>
      <c r="F5268" s="143"/>
      <c r="G5268" s="143"/>
    </row>
    <row r="5269" customFormat="false" ht="12.75" hidden="false" customHeight="false" outlineLevel="0" collapsed="false">
      <c r="E5269" s="143"/>
      <c r="F5269" s="143"/>
      <c r="G5269" s="143"/>
    </row>
    <row r="5270" customFormat="false" ht="12.75" hidden="false" customHeight="false" outlineLevel="0" collapsed="false">
      <c r="E5270" s="143"/>
      <c r="F5270" s="143"/>
      <c r="G5270" s="143"/>
    </row>
    <row r="5271" customFormat="false" ht="12.75" hidden="false" customHeight="false" outlineLevel="0" collapsed="false">
      <c r="E5271" s="143"/>
      <c r="F5271" s="143"/>
      <c r="G5271" s="143"/>
    </row>
    <row r="5272" customFormat="false" ht="12.75" hidden="false" customHeight="false" outlineLevel="0" collapsed="false">
      <c r="E5272" s="143"/>
      <c r="F5272" s="143"/>
      <c r="G5272" s="143"/>
    </row>
    <row r="5273" customFormat="false" ht="12.75" hidden="false" customHeight="false" outlineLevel="0" collapsed="false">
      <c r="E5273" s="143"/>
      <c r="F5273" s="143"/>
      <c r="G5273" s="143"/>
    </row>
    <row r="5274" customFormat="false" ht="12.75" hidden="false" customHeight="false" outlineLevel="0" collapsed="false">
      <c r="E5274" s="143"/>
      <c r="F5274" s="143"/>
      <c r="G5274" s="143"/>
    </row>
    <row r="5275" customFormat="false" ht="12.75" hidden="false" customHeight="false" outlineLevel="0" collapsed="false">
      <c r="E5275" s="143"/>
      <c r="F5275" s="143"/>
      <c r="G5275" s="143"/>
    </row>
    <row r="5276" customFormat="false" ht="12.75" hidden="false" customHeight="false" outlineLevel="0" collapsed="false">
      <c r="E5276" s="143"/>
      <c r="F5276" s="143"/>
      <c r="G5276" s="143"/>
    </row>
    <row r="5277" customFormat="false" ht="12.75" hidden="false" customHeight="false" outlineLevel="0" collapsed="false">
      <c r="E5277" s="143"/>
      <c r="F5277" s="143"/>
      <c r="G5277" s="143"/>
    </row>
    <row r="5278" customFormat="false" ht="12.75" hidden="false" customHeight="false" outlineLevel="0" collapsed="false">
      <c r="E5278" s="143"/>
      <c r="F5278" s="143"/>
      <c r="G5278" s="143"/>
    </row>
    <row r="5279" customFormat="false" ht="12.75" hidden="false" customHeight="false" outlineLevel="0" collapsed="false">
      <c r="E5279" s="143"/>
      <c r="F5279" s="143"/>
      <c r="G5279" s="143"/>
    </row>
    <row r="5280" customFormat="false" ht="12.75" hidden="false" customHeight="false" outlineLevel="0" collapsed="false">
      <c r="E5280" s="143"/>
      <c r="F5280" s="143"/>
      <c r="G5280" s="143"/>
    </row>
    <row r="5281" customFormat="false" ht="12.75" hidden="false" customHeight="false" outlineLevel="0" collapsed="false">
      <c r="E5281" s="143"/>
      <c r="F5281" s="143"/>
      <c r="G5281" s="143"/>
    </row>
    <row r="5282" customFormat="false" ht="12.75" hidden="false" customHeight="false" outlineLevel="0" collapsed="false">
      <c r="E5282" s="143"/>
      <c r="F5282" s="143"/>
      <c r="G5282" s="143"/>
    </row>
    <row r="5283" customFormat="false" ht="12.75" hidden="false" customHeight="false" outlineLevel="0" collapsed="false">
      <c r="E5283" s="143"/>
      <c r="F5283" s="143"/>
      <c r="G5283" s="143"/>
    </row>
    <row r="5284" customFormat="false" ht="12.75" hidden="false" customHeight="false" outlineLevel="0" collapsed="false">
      <c r="E5284" s="143"/>
      <c r="F5284" s="143"/>
      <c r="G5284" s="143"/>
    </row>
    <row r="5285" customFormat="false" ht="12.75" hidden="false" customHeight="false" outlineLevel="0" collapsed="false">
      <c r="E5285" s="143"/>
      <c r="F5285" s="143"/>
      <c r="G5285" s="143"/>
    </row>
    <row r="5286" customFormat="false" ht="12.75" hidden="false" customHeight="false" outlineLevel="0" collapsed="false">
      <c r="E5286" s="143"/>
      <c r="F5286" s="143"/>
      <c r="G5286" s="143"/>
    </row>
    <row r="5287" customFormat="false" ht="12.75" hidden="false" customHeight="false" outlineLevel="0" collapsed="false">
      <c r="E5287" s="143"/>
      <c r="F5287" s="143"/>
      <c r="G5287" s="143"/>
    </row>
    <row r="5288" customFormat="false" ht="12.75" hidden="false" customHeight="false" outlineLevel="0" collapsed="false">
      <c r="E5288" s="143"/>
      <c r="F5288" s="143"/>
      <c r="G5288" s="143"/>
    </row>
    <row r="5289" customFormat="false" ht="12.75" hidden="false" customHeight="false" outlineLevel="0" collapsed="false">
      <c r="E5289" s="143"/>
      <c r="F5289" s="143"/>
      <c r="G5289" s="143"/>
    </row>
    <row r="5290" customFormat="false" ht="12.75" hidden="false" customHeight="false" outlineLevel="0" collapsed="false">
      <c r="E5290" s="143"/>
      <c r="F5290" s="143"/>
      <c r="G5290" s="143"/>
    </row>
    <row r="5291" customFormat="false" ht="12.75" hidden="false" customHeight="false" outlineLevel="0" collapsed="false">
      <c r="E5291" s="143"/>
      <c r="F5291" s="143"/>
      <c r="G5291" s="143"/>
    </row>
    <row r="5292" customFormat="false" ht="12.75" hidden="false" customHeight="false" outlineLevel="0" collapsed="false">
      <c r="E5292" s="143"/>
      <c r="F5292" s="143"/>
      <c r="G5292" s="143"/>
    </row>
    <row r="5293" customFormat="false" ht="12.75" hidden="false" customHeight="false" outlineLevel="0" collapsed="false">
      <c r="E5293" s="143"/>
      <c r="F5293" s="143"/>
      <c r="G5293" s="143"/>
    </row>
    <row r="5294" customFormat="false" ht="12.75" hidden="false" customHeight="false" outlineLevel="0" collapsed="false">
      <c r="E5294" s="143"/>
      <c r="F5294" s="143"/>
      <c r="G5294" s="143"/>
    </row>
    <row r="5295" customFormat="false" ht="12.75" hidden="false" customHeight="false" outlineLevel="0" collapsed="false">
      <c r="E5295" s="143"/>
      <c r="F5295" s="143"/>
      <c r="G5295" s="143"/>
    </row>
    <row r="5296" customFormat="false" ht="12.75" hidden="false" customHeight="false" outlineLevel="0" collapsed="false">
      <c r="E5296" s="143"/>
      <c r="F5296" s="143"/>
      <c r="G5296" s="143"/>
    </row>
    <row r="5297" customFormat="false" ht="12.75" hidden="false" customHeight="false" outlineLevel="0" collapsed="false">
      <c r="E5297" s="143"/>
      <c r="F5297" s="143"/>
      <c r="G5297" s="143"/>
    </row>
    <row r="5298" customFormat="false" ht="12.75" hidden="false" customHeight="false" outlineLevel="0" collapsed="false">
      <c r="E5298" s="143"/>
      <c r="F5298" s="143"/>
      <c r="G5298" s="143"/>
    </row>
    <row r="5299" customFormat="false" ht="12.75" hidden="false" customHeight="false" outlineLevel="0" collapsed="false">
      <c r="E5299" s="143"/>
      <c r="F5299" s="143"/>
      <c r="G5299" s="143"/>
    </row>
    <row r="5300" customFormat="false" ht="12.75" hidden="false" customHeight="false" outlineLevel="0" collapsed="false">
      <c r="E5300" s="143"/>
      <c r="F5300" s="143"/>
      <c r="G5300" s="143"/>
    </row>
    <row r="5301" customFormat="false" ht="12.75" hidden="false" customHeight="false" outlineLevel="0" collapsed="false">
      <c r="E5301" s="143"/>
      <c r="F5301" s="143"/>
      <c r="G5301" s="143"/>
    </row>
    <row r="5302" customFormat="false" ht="12.75" hidden="false" customHeight="false" outlineLevel="0" collapsed="false">
      <c r="E5302" s="143"/>
      <c r="F5302" s="143"/>
      <c r="G5302" s="143"/>
    </row>
    <row r="5303" customFormat="false" ht="12.75" hidden="false" customHeight="false" outlineLevel="0" collapsed="false">
      <c r="E5303" s="143"/>
      <c r="F5303" s="143"/>
      <c r="G5303" s="143"/>
    </row>
    <row r="5304" customFormat="false" ht="12.75" hidden="false" customHeight="false" outlineLevel="0" collapsed="false">
      <c r="E5304" s="143"/>
      <c r="F5304" s="143"/>
      <c r="G5304" s="143"/>
    </row>
    <row r="5305" customFormat="false" ht="12.75" hidden="false" customHeight="false" outlineLevel="0" collapsed="false">
      <c r="E5305" s="143"/>
      <c r="F5305" s="143"/>
      <c r="G5305" s="143"/>
    </row>
    <row r="5306" customFormat="false" ht="12.75" hidden="false" customHeight="false" outlineLevel="0" collapsed="false">
      <c r="E5306" s="143"/>
      <c r="F5306" s="143"/>
      <c r="G5306" s="143"/>
    </row>
    <row r="5307" customFormat="false" ht="12.75" hidden="false" customHeight="false" outlineLevel="0" collapsed="false">
      <c r="E5307" s="143"/>
      <c r="F5307" s="143"/>
      <c r="G5307" s="143"/>
    </row>
    <row r="5308" customFormat="false" ht="12.75" hidden="false" customHeight="false" outlineLevel="0" collapsed="false">
      <c r="E5308" s="143"/>
      <c r="F5308" s="143"/>
      <c r="G5308" s="143"/>
    </row>
    <row r="5309" customFormat="false" ht="12.75" hidden="false" customHeight="false" outlineLevel="0" collapsed="false">
      <c r="E5309" s="143"/>
      <c r="F5309" s="143"/>
      <c r="G5309" s="143"/>
    </row>
    <row r="5310" customFormat="false" ht="12.75" hidden="false" customHeight="false" outlineLevel="0" collapsed="false">
      <c r="E5310" s="143"/>
      <c r="F5310" s="143"/>
      <c r="G5310" s="143"/>
    </row>
    <row r="5311" customFormat="false" ht="12.75" hidden="false" customHeight="false" outlineLevel="0" collapsed="false">
      <c r="E5311" s="143"/>
      <c r="F5311" s="143"/>
      <c r="G5311" s="143"/>
    </row>
    <row r="5312" customFormat="false" ht="12.75" hidden="false" customHeight="false" outlineLevel="0" collapsed="false">
      <c r="E5312" s="143"/>
      <c r="F5312" s="143"/>
      <c r="G5312" s="143"/>
    </row>
    <row r="5313" customFormat="false" ht="12.75" hidden="false" customHeight="false" outlineLevel="0" collapsed="false">
      <c r="E5313" s="143"/>
      <c r="F5313" s="143"/>
      <c r="G5313" s="143"/>
    </row>
    <row r="5314" customFormat="false" ht="12.75" hidden="false" customHeight="false" outlineLevel="0" collapsed="false">
      <c r="E5314" s="143"/>
      <c r="F5314" s="143"/>
      <c r="G5314" s="143"/>
    </row>
    <row r="5315" customFormat="false" ht="12.75" hidden="false" customHeight="false" outlineLevel="0" collapsed="false">
      <c r="E5315" s="143"/>
      <c r="F5315" s="143"/>
      <c r="G5315" s="143"/>
    </row>
    <row r="5316" customFormat="false" ht="12.75" hidden="false" customHeight="false" outlineLevel="0" collapsed="false">
      <c r="E5316" s="143"/>
      <c r="F5316" s="143"/>
      <c r="G5316" s="143"/>
    </row>
    <row r="5317" customFormat="false" ht="12.75" hidden="false" customHeight="false" outlineLevel="0" collapsed="false">
      <c r="E5317" s="143"/>
      <c r="F5317" s="143"/>
      <c r="G5317" s="143"/>
    </row>
    <row r="5318" customFormat="false" ht="12.75" hidden="false" customHeight="false" outlineLevel="0" collapsed="false">
      <c r="E5318" s="143"/>
      <c r="F5318" s="143"/>
      <c r="G5318" s="143"/>
    </row>
    <row r="5319" customFormat="false" ht="12.75" hidden="false" customHeight="false" outlineLevel="0" collapsed="false">
      <c r="E5319" s="143"/>
      <c r="F5319" s="143"/>
      <c r="G5319" s="143"/>
    </row>
    <row r="5320" customFormat="false" ht="12.75" hidden="false" customHeight="false" outlineLevel="0" collapsed="false">
      <c r="E5320" s="143"/>
      <c r="F5320" s="143"/>
      <c r="G5320" s="143"/>
    </row>
    <row r="5321" customFormat="false" ht="12.75" hidden="false" customHeight="false" outlineLevel="0" collapsed="false">
      <c r="E5321" s="143"/>
      <c r="F5321" s="143"/>
      <c r="G5321" s="143"/>
    </row>
    <row r="5322" customFormat="false" ht="12.75" hidden="false" customHeight="false" outlineLevel="0" collapsed="false">
      <c r="E5322" s="143"/>
      <c r="F5322" s="143"/>
      <c r="G5322" s="143"/>
    </row>
    <row r="5323" customFormat="false" ht="12.75" hidden="false" customHeight="false" outlineLevel="0" collapsed="false">
      <c r="E5323" s="143"/>
      <c r="F5323" s="143"/>
      <c r="G5323" s="143"/>
    </row>
    <row r="5324" customFormat="false" ht="12.75" hidden="false" customHeight="false" outlineLevel="0" collapsed="false">
      <c r="E5324" s="143"/>
      <c r="F5324" s="143"/>
      <c r="G5324" s="143"/>
    </row>
    <row r="5325" customFormat="false" ht="12.75" hidden="false" customHeight="false" outlineLevel="0" collapsed="false">
      <c r="E5325" s="143"/>
      <c r="F5325" s="143"/>
      <c r="G5325" s="143"/>
    </row>
    <row r="5326" customFormat="false" ht="12.75" hidden="false" customHeight="false" outlineLevel="0" collapsed="false">
      <c r="E5326" s="143"/>
      <c r="F5326" s="143"/>
      <c r="G5326" s="143"/>
    </row>
    <row r="5327" customFormat="false" ht="12.75" hidden="false" customHeight="false" outlineLevel="0" collapsed="false">
      <c r="E5327" s="143"/>
      <c r="F5327" s="143"/>
      <c r="G5327" s="143"/>
    </row>
    <row r="5328" customFormat="false" ht="12.75" hidden="false" customHeight="false" outlineLevel="0" collapsed="false">
      <c r="E5328" s="143"/>
      <c r="F5328" s="143"/>
      <c r="G5328" s="143"/>
    </row>
    <row r="5329" customFormat="false" ht="12.75" hidden="false" customHeight="false" outlineLevel="0" collapsed="false">
      <c r="E5329" s="143"/>
      <c r="F5329" s="143"/>
      <c r="G5329" s="143"/>
    </row>
    <row r="5330" customFormat="false" ht="12.75" hidden="false" customHeight="false" outlineLevel="0" collapsed="false">
      <c r="E5330" s="143"/>
      <c r="F5330" s="143"/>
      <c r="G5330" s="143"/>
    </row>
    <row r="5331" customFormat="false" ht="12.75" hidden="false" customHeight="false" outlineLevel="0" collapsed="false">
      <c r="E5331" s="143"/>
      <c r="F5331" s="143"/>
      <c r="G5331" s="143"/>
    </row>
    <row r="5332" customFormat="false" ht="12.75" hidden="false" customHeight="false" outlineLevel="0" collapsed="false">
      <c r="E5332" s="143"/>
      <c r="F5332" s="143"/>
      <c r="G5332" s="143"/>
    </row>
    <row r="5333" customFormat="false" ht="12.75" hidden="false" customHeight="false" outlineLevel="0" collapsed="false">
      <c r="E5333" s="143"/>
      <c r="F5333" s="143"/>
      <c r="G5333" s="143"/>
    </row>
    <row r="5334" customFormat="false" ht="12.75" hidden="false" customHeight="false" outlineLevel="0" collapsed="false">
      <c r="E5334" s="143"/>
      <c r="F5334" s="143"/>
      <c r="G5334" s="143"/>
    </row>
    <row r="5335" customFormat="false" ht="12.75" hidden="false" customHeight="false" outlineLevel="0" collapsed="false">
      <c r="E5335" s="143"/>
      <c r="F5335" s="143"/>
      <c r="G5335" s="143"/>
    </row>
    <row r="5336" customFormat="false" ht="12.75" hidden="false" customHeight="false" outlineLevel="0" collapsed="false">
      <c r="E5336" s="143"/>
      <c r="F5336" s="143"/>
      <c r="G5336" s="143"/>
    </row>
    <row r="5337" customFormat="false" ht="12.75" hidden="false" customHeight="false" outlineLevel="0" collapsed="false">
      <c r="E5337" s="143"/>
      <c r="F5337" s="143"/>
      <c r="G5337" s="143"/>
    </row>
    <row r="5338" customFormat="false" ht="12.75" hidden="false" customHeight="false" outlineLevel="0" collapsed="false">
      <c r="E5338" s="143"/>
      <c r="F5338" s="143"/>
      <c r="G5338" s="143"/>
    </row>
    <row r="5339" customFormat="false" ht="12.75" hidden="false" customHeight="false" outlineLevel="0" collapsed="false">
      <c r="E5339" s="143"/>
      <c r="F5339" s="143"/>
      <c r="G5339" s="143"/>
    </row>
    <row r="5340" customFormat="false" ht="12.75" hidden="false" customHeight="false" outlineLevel="0" collapsed="false">
      <c r="E5340" s="143"/>
      <c r="F5340" s="143"/>
      <c r="G5340" s="143"/>
    </row>
    <row r="5341" customFormat="false" ht="12.75" hidden="false" customHeight="false" outlineLevel="0" collapsed="false">
      <c r="E5341" s="143"/>
      <c r="F5341" s="143"/>
      <c r="G5341" s="143"/>
    </row>
    <row r="5342" customFormat="false" ht="12.75" hidden="false" customHeight="false" outlineLevel="0" collapsed="false">
      <c r="E5342" s="143"/>
      <c r="F5342" s="143"/>
      <c r="G5342" s="143"/>
    </row>
    <row r="5343" customFormat="false" ht="12.75" hidden="false" customHeight="false" outlineLevel="0" collapsed="false">
      <c r="E5343" s="143"/>
      <c r="F5343" s="143"/>
      <c r="G5343" s="143"/>
    </row>
    <row r="5344" customFormat="false" ht="12.75" hidden="false" customHeight="false" outlineLevel="0" collapsed="false">
      <c r="E5344" s="143"/>
      <c r="F5344" s="143"/>
      <c r="G5344" s="143"/>
    </row>
    <row r="5345" customFormat="false" ht="12.75" hidden="false" customHeight="false" outlineLevel="0" collapsed="false">
      <c r="E5345" s="143"/>
      <c r="F5345" s="143"/>
      <c r="G5345" s="143"/>
    </row>
    <row r="5346" customFormat="false" ht="12.75" hidden="false" customHeight="false" outlineLevel="0" collapsed="false">
      <c r="E5346" s="143"/>
      <c r="F5346" s="143"/>
      <c r="G5346" s="143"/>
    </row>
    <row r="5347" customFormat="false" ht="12.75" hidden="false" customHeight="false" outlineLevel="0" collapsed="false">
      <c r="E5347" s="143"/>
      <c r="F5347" s="143"/>
      <c r="G5347" s="143"/>
    </row>
    <row r="5348" customFormat="false" ht="12.75" hidden="false" customHeight="false" outlineLevel="0" collapsed="false">
      <c r="E5348" s="143"/>
      <c r="F5348" s="143"/>
      <c r="G5348" s="143"/>
    </row>
    <row r="5349" customFormat="false" ht="12.75" hidden="false" customHeight="false" outlineLevel="0" collapsed="false">
      <c r="E5349" s="143"/>
      <c r="F5349" s="143"/>
      <c r="G5349" s="143"/>
    </row>
    <row r="5350" customFormat="false" ht="12.75" hidden="false" customHeight="false" outlineLevel="0" collapsed="false">
      <c r="E5350" s="143"/>
      <c r="F5350" s="143"/>
      <c r="G5350" s="143"/>
    </row>
    <row r="5351" customFormat="false" ht="12.75" hidden="false" customHeight="false" outlineLevel="0" collapsed="false">
      <c r="E5351" s="143"/>
      <c r="F5351" s="143"/>
      <c r="G5351" s="143"/>
    </row>
    <row r="5352" customFormat="false" ht="12.75" hidden="false" customHeight="false" outlineLevel="0" collapsed="false">
      <c r="E5352" s="143"/>
      <c r="F5352" s="143"/>
      <c r="G5352" s="143"/>
    </row>
    <row r="5353" customFormat="false" ht="12.75" hidden="false" customHeight="false" outlineLevel="0" collapsed="false">
      <c r="E5353" s="143"/>
      <c r="F5353" s="143"/>
      <c r="G5353" s="143"/>
    </row>
    <row r="5354" customFormat="false" ht="12.75" hidden="false" customHeight="false" outlineLevel="0" collapsed="false">
      <c r="E5354" s="143"/>
      <c r="F5354" s="143"/>
      <c r="G5354" s="143"/>
    </row>
    <row r="5355" customFormat="false" ht="12.75" hidden="false" customHeight="false" outlineLevel="0" collapsed="false">
      <c r="E5355" s="143"/>
      <c r="F5355" s="143"/>
      <c r="G5355" s="143"/>
    </row>
    <row r="5356" customFormat="false" ht="12.75" hidden="false" customHeight="false" outlineLevel="0" collapsed="false">
      <c r="E5356" s="143"/>
      <c r="F5356" s="143"/>
      <c r="G5356" s="143"/>
    </row>
    <row r="5357" customFormat="false" ht="12.75" hidden="false" customHeight="false" outlineLevel="0" collapsed="false">
      <c r="E5357" s="143"/>
      <c r="F5357" s="143"/>
      <c r="G5357" s="143"/>
    </row>
    <row r="5358" customFormat="false" ht="12.75" hidden="false" customHeight="false" outlineLevel="0" collapsed="false">
      <c r="E5358" s="143"/>
      <c r="F5358" s="143"/>
      <c r="G5358" s="143"/>
    </row>
    <row r="5359" customFormat="false" ht="12.75" hidden="false" customHeight="false" outlineLevel="0" collapsed="false">
      <c r="E5359" s="143"/>
      <c r="F5359" s="143"/>
      <c r="G5359" s="143"/>
    </row>
    <row r="5360" customFormat="false" ht="12.75" hidden="false" customHeight="false" outlineLevel="0" collapsed="false">
      <c r="E5360" s="143"/>
      <c r="F5360" s="143"/>
      <c r="G5360" s="143"/>
    </row>
    <row r="5361" customFormat="false" ht="12.75" hidden="false" customHeight="false" outlineLevel="0" collapsed="false">
      <c r="E5361" s="143"/>
      <c r="F5361" s="143"/>
      <c r="G5361" s="143"/>
    </row>
    <row r="5362" customFormat="false" ht="12.75" hidden="false" customHeight="false" outlineLevel="0" collapsed="false">
      <c r="E5362" s="143"/>
      <c r="F5362" s="143"/>
      <c r="G5362" s="143"/>
    </row>
    <row r="5363" customFormat="false" ht="12.75" hidden="false" customHeight="false" outlineLevel="0" collapsed="false">
      <c r="E5363" s="143"/>
      <c r="F5363" s="143"/>
      <c r="G5363" s="143"/>
    </row>
    <row r="5364" customFormat="false" ht="12.75" hidden="false" customHeight="false" outlineLevel="0" collapsed="false">
      <c r="E5364" s="143"/>
      <c r="F5364" s="143"/>
      <c r="G5364" s="143"/>
    </row>
    <row r="5365" customFormat="false" ht="12.75" hidden="false" customHeight="false" outlineLevel="0" collapsed="false">
      <c r="E5365" s="143"/>
      <c r="F5365" s="143"/>
      <c r="G5365" s="143"/>
    </row>
    <row r="5366" customFormat="false" ht="12.75" hidden="false" customHeight="false" outlineLevel="0" collapsed="false">
      <c r="E5366" s="143"/>
      <c r="F5366" s="143"/>
      <c r="G5366" s="143"/>
    </row>
    <row r="5367" customFormat="false" ht="12.75" hidden="false" customHeight="false" outlineLevel="0" collapsed="false">
      <c r="E5367" s="143"/>
      <c r="F5367" s="143"/>
      <c r="G5367" s="143"/>
    </row>
    <row r="5368" customFormat="false" ht="12.75" hidden="false" customHeight="false" outlineLevel="0" collapsed="false">
      <c r="E5368" s="143"/>
      <c r="F5368" s="143"/>
      <c r="G5368" s="143"/>
    </row>
    <row r="5369" customFormat="false" ht="12.75" hidden="false" customHeight="false" outlineLevel="0" collapsed="false">
      <c r="E5369" s="143"/>
      <c r="F5369" s="143"/>
      <c r="G5369" s="143"/>
    </row>
    <row r="5370" customFormat="false" ht="12.75" hidden="false" customHeight="false" outlineLevel="0" collapsed="false">
      <c r="E5370" s="143"/>
      <c r="F5370" s="143"/>
      <c r="G5370" s="143"/>
    </row>
    <row r="5371" customFormat="false" ht="12.75" hidden="false" customHeight="false" outlineLevel="0" collapsed="false">
      <c r="E5371" s="143"/>
      <c r="F5371" s="143"/>
      <c r="G5371" s="143"/>
    </row>
    <row r="5372" customFormat="false" ht="12.75" hidden="false" customHeight="false" outlineLevel="0" collapsed="false">
      <c r="E5372" s="143"/>
      <c r="F5372" s="143"/>
      <c r="G5372" s="143"/>
    </row>
    <row r="5373" customFormat="false" ht="12.75" hidden="false" customHeight="false" outlineLevel="0" collapsed="false">
      <c r="E5373" s="143"/>
      <c r="F5373" s="143"/>
      <c r="G5373" s="143"/>
    </row>
    <row r="5374" customFormat="false" ht="12.75" hidden="false" customHeight="false" outlineLevel="0" collapsed="false">
      <c r="E5374" s="143"/>
      <c r="F5374" s="143"/>
      <c r="G5374" s="143"/>
    </row>
    <row r="5375" customFormat="false" ht="12.75" hidden="false" customHeight="false" outlineLevel="0" collapsed="false">
      <c r="E5375" s="143"/>
      <c r="F5375" s="143"/>
      <c r="G5375" s="143"/>
    </row>
    <row r="5376" customFormat="false" ht="12.75" hidden="false" customHeight="false" outlineLevel="0" collapsed="false">
      <c r="E5376" s="143"/>
      <c r="F5376" s="143"/>
      <c r="G5376" s="143"/>
    </row>
    <row r="5377" customFormat="false" ht="12.75" hidden="false" customHeight="false" outlineLevel="0" collapsed="false">
      <c r="E5377" s="143"/>
      <c r="F5377" s="143"/>
      <c r="G5377" s="143"/>
    </row>
    <row r="5378" customFormat="false" ht="12.75" hidden="false" customHeight="false" outlineLevel="0" collapsed="false">
      <c r="E5378" s="143"/>
      <c r="F5378" s="143"/>
      <c r="G5378" s="143"/>
    </row>
    <row r="5379" customFormat="false" ht="12.75" hidden="false" customHeight="false" outlineLevel="0" collapsed="false">
      <c r="E5379" s="143"/>
      <c r="F5379" s="143"/>
      <c r="G5379" s="143"/>
    </row>
    <row r="5380" customFormat="false" ht="12.75" hidden="false" customHeight="false" outlineLevel="0" collapsed="false">
      <c r="E5380" s="143"/>
      <c r="F5380" s="143"/>
      <c r="G5380" s="143"/>
    </row>
    <row r="5381" customFormat="false" ht="12.75" hidden="false" customHeight="false" outlineLevel="0" collapsed="false">
      <c r="E5381" s="143"/>
      <c r="F5381" s="143"/>
      <c r="G5381" s="143"/>
    </row>
    <row r="5382" customFormat="false" ht="12.75" hidden="false" customHeight="false" outlineLevel="0" collapsed="false">
      <c r="E5382" s="143"/>
      <c r="F5382" s="143"/>
      <c r="G5382" s="143"/>
    </row>
    <row r="5383" customFormat="false" ht="12.75" hidden="false" customHeight="false" outlineLevel="0" collapsed="false">
      <c r="E5383" s="143"/>
      <c r="F5383" s="143"/>
      <c r="G5383" s="143"/>
    </row>
    <row r="5384" customFormat="false" ht="12.75" hidden="false" customHeight="false" outlineLevel="0" collapsed="false">
      <c r="E5384" s="143"/>
      <c r="F5384" s="143"/>
      <c r="G5384" s="143"/>
    </row>
    <row r="5385" customFormat="false" ht="12.75" hidden="false" customHeight="false" outlineLevel="0" collapsed="false">
      <c r="E5385" s="143"/>
      <c r="F5385" s="143"/>
      <c r="G5385" s="143"/>
    </row>
    <row r="5386" customFormat="false" ht="12.75" hidden="false" customHeight="false" outlineLevel="0" collapsed="false">
      <c r="E5386" s="143"/>
      <c r="F5386" s="143"/>
      <c r="G5386" s="143"/>
    </row>
    <row r="5387" customFormat="false" ht="12.75" hidden="false" customHeight="false" outlineLevel="0" collapsed="false">
      <c r="E5387" s="143"/>
      <c r="F5387" s="143"/>
      <c r="G5387" s="143"/>
    </row>
    <row r="5388" customFormat="false" ht="12.75" hidden="false" customHeight="false" outlineLevel="0" collapsed="false">
      <c r="E5388" s="143"/>
      <c r="F5388" s="143"/>
      <c r="G5388" s="143"/>
    </row>
    <row r="5389" customFormat="false" ht="12.75" hidden="false" customHeight="false" outlineLevel="0" collapsed="false">
      <c r="E5389" s="143"/>
      <c r="F5389" s="143"/>
      <c r="G5389" s="143"/>
    </row>
    <row r="5390" customFormat="false" ht="12.75" hidden="false" customHeight="false" outlineLevel="0" collapsed="false">
      <c r="E5390" s="143"/>
      <c r="F5390" s="143"/>
      <c r="G5390" s="143"/>
    </row>
    <row r="5391" customFormat="false" ht="12.75" hidden="false" customHeight="false" outlineLevel="0" collapsed="false">
      <c r="E5391" s="143"/>
      <c r="F5391" s="143"/>
      <c r="G5391" s="143"/>
    </row>
    <row r="5392" customFormat="false" ht="12.75" hidden="false" customHeight="false" outlineLevel="0" collapsed="false">
      <c r="E5392" s="143"/>
      <c r="F5392" s="143"/>
      <c r="G5392" s="143"/>
    </row>
    <row r="5393" customFormat="false" ht="12.75" hidden="false" customHeight="false" outlineLevel="0" collapsed="false">
      <c r="E5393" s="143"/>
      <c r="F5393" s="143"/>
      <c r="G5393" s="143"/>
    </row>
    <row r="5394" customFormat="false" ht="12.75" hidden="false" customHeight="false" outlineLevel="0" collapsed="false">
      <c r="E5394" s="143"/>
      <c r="F5394" s="143"/>
      <c r="G5394" s="143"/>
    </row>
    <row r="5395" customFormat="false" ht="12.75" hidden="false" customHeight="false" outlineLevel="0" collapsed="false">
      <c r="E5395" s="143"/>
      <c r="F5395" s="143"/>
      <c r="G5395" s="143"/>
    </row>
    <row r="5396" customFormat="false" ht="12.75" hidden="false" customHeight="false" outlineLevel="0" collapsed="false">
      <c r="E5396" s="143"/>
      <c r="F5396" s="143"/>
      <c r="G5396" s="143"/>
    </row>
    <row r="5397" customFormat="false" ht="12.75" hidden="false" customHeight="false" outlineLevel="0" collapsed="false">
      <c r="E5397" s="143"/>
      <c r="F5397" s="143"/>
      <c r="G5397" s="143"/>
    </row>
    <row r="5398" customFormat="false" ht="12.75" hidden="false" customHeight="false" outlineLevel="0" collapsed="false">
      <c r="E5398" s="143"/>
      <c r="F5398" s="143"/>
      <c r="G5398" s="143"/>
    </row>
    <row r="5399" customFormat="false" ht="12.75" hidden="false" customHeight="false" outlineLevel="0" collapsed="false">
      <c r="E5399" s="143"/>
      <c r="F5399" s="143"/>
      <c r="G5399" s="143"/>
    </row>
    <row r="5400" customFormat="false" ht="12.75" hidden="false" customHeight="false" outlineLevel="0" collapsed="false">
      <c r="E5400" s="143"/>
      <c r="F5400" s="143"/>
      <c r="G5400" s="143"/>
    </row>
    <row r="5401" customFormat="false" ht="12.75" hidden="false" customHeight="false" outlineLevel="0" collapsed="false">
      <c r="E5401" s="143"/>
      <c r="F5401" s="143"/>
      <c r="G5401" s="143"/>
    </row>
    <row r="5402" customFormat="false" ht="12.75" hidden="false" customHeight="false" outlineLevel="0" collapsed="false">
      <c r="E5402" s="143"/>
      <c r="F5402" s="143"/>
      <c r="G5402" s="143"/>
    </row>
    <row r="5403" customFormat="false" ht="12.75" hidden="false" customHeight="false" outlineLevel="0" collapsed="false">
      <c r="E5403" s="143"/>
      <c r="F5403" s="143"/>
      <c r="G5403" s="143"/>
    </row>
    <row r="5404" customFormat="false" ht="12.75" hidden="false" customHeight="false" outlineLevel="0" collapsed="false">
      <c r="E5404" s="143"/>
      <c r="F5404" s="143"/>
      <c r="G5404" s="143"/>
    </row>
    <row r="5405" customFormat="false" ht="12.75" hidden="false" customHeight="false" outlineLevel="0" collapsed="false">
      <c r="E5405" s="143"/>
      <c r="F5405" s="143"/>
      <c r="G5405" s="143"/>
    </row>
    <row r="5406" customFormat="false" ht="12.75" hidden="false" customHeight="false" outlineLevel="0" collapsed="false">
      <c r="E5406" s="143"/>
      <c r="F5406" s="143"/>
      <c r="G5406" s="143"/>
    </row>
    <row r="5407" customFormat="false" ht="12.75" hidden="false" customHeight="false" outlineLevel="0" collapsed="false">
      <c r="E5407" s="143"/>
      <c r="F5407" s="143"/>
      <c r="G5407" s="143"/>
    </row>
    <row r="5408" customFormat="false" ht="12.75" hidden="false" customHeight="false" outlineLevel="0" collapsed="false">
      <c r="E5408" s="143"/>
      <c r="F5408" s="143"/>
      <c r="G5408" s="143"/>
    </row>
    <row r="5409" customFormat="false" ht="12.75" hidden="false" customHeight="false" outlineLevel="0" collapsed="false">
      <c r="E5409" s="143"/>
      <c r="F5409" s="143"/>
      <c r="G5409" s="143"/>
    </row>
    <row r="5410" customFormat="false" ht="12.75" hidden="false" customHeight="false" outlineLevel="0" collapsed="false">
      <c r="E5410" s="143"/>
      <c r="F5410" s="143"/>
      <c r="G5410" s="143"/>
    </row>
    <row r="5411" customFormat="false" ht="12.75" hidden="false" customHeight="false" outlineLevel="0" collapsed="false">
      <c r="E5411" s="143"/>
      <c r="F5411" s="143"/>
      <c r="G5411" s="143"/>
    </row>
    <row r="5412" customFormat="false" ht="12.75" hidden="false" customHeight="false" outlineLevel="0" collapsed="false">
      <c r="E5412" s="143"/>
      <c r="F5412" s="143"/>
      <c r="G5412" s="143"/>
    </row>
    <row r="5413" customFormat="false" ht="12.75" hidden="false" customHeight="false" outlineLevel="0" collapsed="false">
      <c r="E5413" s="143"/>
      <c r="F5413" s="143"/>
      <c r="G5413" s="143"/>
    </row>
    <row r="5414" customFormat="false" ht="12.75" hidden="false" customHeight="false" outlineLevel="0" collapsed="false">
      <c r="E5414" s="143"/>
      <c r="F5414" s="143"/>
      <c r="G5414" s="143"/>
    </row>
    <row r="5415" customFormat="false" ht="12.75" hidden="false" customHeight="false" outlineLevel="0" collapsed="false">
      <c r="E5415" s="143"/>
      <c r="F5415" s="143"/>
      <c r="G5415" s="143"/>
    </row>
    <row r="5416" customFormat="false" ht="12.75" hidden="false" customHeight="false" outlineLevel="0" collapsed="false">
      <c r="E5416" s="143"/>
      <c r="F5416" s="143"/>
      <c r="G5416" s="143"/>
    </row>
    <row r="5417" customFormat="false" ht="12.75" hidden="false" customHeight="false" outlineLevel="0" collapsed="false">
      <c r="E5417" s="143"/>
      <c r="F5417" s="143"/>
      <c r="G5417" s="143"/>
    </row>
    <row r="5418" customFormat="false" ht="12.75" hidden="false" customHeight="false" outlineLevel="0" collapsed="false">
      <c r="E5418" s="143"/>
      <c r="F5418" s="143"/>
      <c r="G5418" s="143"/>
    </row>
    <row r="5419" customFormat="false" ht="12.75" hidden="false" customHeight="false" outlineLevel="0" collapsed="false">
      <c r="E5419" s="143"/>
      <c r="F5419" s="143"/>
      <c r="G5419" s="143"/>
    </row>
    <row r="5420" customFormat="false" ht="12.75" hidden="false" customHeight="false" outlineLevel="0" collapsed="false">
      <c r="E5420" s="143"/>
      <c r="F5420" s="143"/>
      <c r="G5420" s="143"/>
    </row>
    <row r="5421" customFormat="false" ht="12.75" hidden="false" customHeight="false" outlineLevel="0" collapsed="false">
      <c r="E5421" s="143"/>
      <c r="F5421" s="143"/>
      <c r="G5421" s="143"/>
    </row>
    <row r="5422" customFormat="false" ht="12.75" hidden="false" customHeight="false" outlineLevel="0" collapsed="false">
      <c r="E5422" s="143"/>
      <c r="F5422" s="143"/>
      <c r="G5422" s="143"/>
    </row>
    <row r="5423" customFormat="false" ht="12.75" hidden="false" customHeight="false" outlineLevel="0" collapsed="false">
      <c r="E5423" s="143"/>
      <c r="F5423" s="143"/>
      <c r="G5423" s="143"/>
    </row>
    <row r="5424" customFormat="false" ht="12.75" hidden="false" customHeight="false" outlineLevel="0" collapsed="false">
      <c r="E5424" s="143"/>
      <c r="F5424" s="143"/>
      <c r="G5424" s="143"/>
    </row>
    <row r="5425" customFormat="false" ht="12.75" hidden="false" customHeight="false" outlineLevel="0" collapsed="false">
      <c r="E5425" s="143"/>
      <c r="F5425" s="143"/>
      <c r="G5425" s="143"/>
    </row>
    <row r="5426" customFormat="false" ht="12.75" hidden="false" customHeight="false" outlineLevel="0" collapsed="false">
      <c r="E5426" s="143"/>
      <c r="F5426" s="143"/>
      <c r="G5426" s="143"/>
    </row>
    <row r="5427" customFormat="false" ht="12.75" hidden="false" customHeight="false" outlineLevel="0" collapsed="false">
      <c r="E5427" s="143"/>
      <c r="F5427" s="143"/>
      <c r="G5427" s="143"/>
    </row>
    <row r="5428" customFormat="false" ht="12.75" hidden="false" customHeight="false" outlineLevel="0" collapsed="false">
      <c r="E5428" s="143"/>
      <c r="F5428" s="143"/>
      <c r="G5428" s="143"/>
    </row>
    <row r="5429" customFormat="false" ht="12.75" hidden="false" customHeight="false" outlineLevel="0" collapsed="false">
      <c r="E5429" s="143"/>
      <c r="F5429" s="143"/>
      <c r="G5429" s="143"/>
    </row>
    <row r="5430" customFormat="false" ht="12.75" hidden="false" customHeight="false" outlineLevel="0" collapsed="false">
      <c r="E5430" s="143"/>
      <c r="F5430" s="143"/>
      <c r="G5430" s="143"/>
    </row>
    <row r="5431" customFormat="false" ht="12.75" hidden="false" customHeight="false" outlineLevel="0" collapsed="false">
      <c r="E5431" s="143"/>
      <c r="F5431" s="143"/>
      <c r="G5431" s="143"/>
    </row>
    <row r="5432" customFormat="false" ht="12.75" hidden="false" customHeight="false" outlineLevel="0" collapsed="false">
      <c r="E5432" s="143"/>
      <c r="F5432" s="143"/>
      <c r="G5432" s="143"/>
    </row>
    <row r="5433" customFormat="false" ht="12.75" hidden="false" customHeight="false" outlineLevel="0" collapsed="false">
      <c r="E5433" s="143"/>
      <c r="F5433" s="143"/>
      <c r="G5433" s="143"/>
    </row>
    <row r="5434" customFormat="false" ht="12.75" hidden="false" customHeight="false" outlineLevel="0" collapsed="false">
      <c r="E5434" s="143"/>
      <c r="F5434" s="143"/>
      <c r="G5434" s="143"/>
    </row>
    <row r="5435" customFormat="false" ht="12.75" hidden="false" customHeight="false" outlineLevel="0" collapsed="false">
      <c r="E5435" s="143"/>
      <c r="F5435" s="143"/>
      <c r="G5435" s="143"/>
    </row>
    <row r="5436" customFormat="false" ht="12.75" hidden="false" customHeight="false" outlineLevel="0" collapsed="false">
      <c r="E5436" s="143"/>
      <c r="F5436" s="143"/>
      <c r="G5436" s="143"/>
    </row>
    <row r="5437" customFormat="false" ht="12.75" hidden="false" customHeight="false" outlineLevel="0" collapsed="false">
      <c r="E5437" s="143"/>
      <c r="F5437" s="143"/>
      <c r="G5437" s="143"/>
    </row>
    <row r="5438" customFormat="false" ht="12.75" hidden="false" customHeight="false" outlineLevel="0" collapsed="false">
      <c r="E5438" s="143"/>
      <c r="F5438" s="143"/>
      <c r="G5438" s="143"/>
    </row>
    <row r="5439" customFormat="false" ht="12.75" hidden="false" customHeight="false" outlineLevel="0" collapsed="false">
      <c r="E5439" s="143"/>
      <c r="F5439" s="143"/>
      <c r="G5439" s="143"/>
    </row>
    <row r="5440" customFormat="false" ht="12.75" hidden="false" customHeight="false" outlineLevel="0" collapsed="false">
      <c r="E5440" s="143"/>
      <c r="F5440" s="143"/>
      <c r="G5440" s="143"/>
    </row>
    <row r="5441" customFormat="false" ht="12.75" hidden="false" customHeight="false" outlineLevel="0" collapsed="false">
      <c r="E5441" s="143"/>
      <c r="F5441" s="143"/>
      <c r="G5441" s="143"/>
    </row>
    <row r="5442" customFormat="false" ht="12.75" hidden="false" customHeight="false" outlineLevel="0" collapsed="false">
      <c r="E5442" s="143"/>
      <c r="F5442" s="143"/>
      <c r="G5442" s="143"/>
    </row>
    <row r="5443" customFormat="false" ht="12.75" hidden="false" customHeight="false" outlineLevel="0" collapsed="false">
      <c r="E5443" s="143"/>
      <c r="F5443" s="143"/>
      <c r="G5443" s="143"/>
    </row>
    <row r="5444" customFormat="false" ht="12.75" hidden="false" customHeight="false" outlineLevel="0" collapsed="false">
      <c r="E5444" s="143"/>
      <c r="F5444" s="143"/>
      <c r="G5444" s="143"/>
    </row>
    <row r="5445" customFormat="false" ht="12.75" hidden="false" customHeight="false" outlineLevel="0" collapsed="false">
      <c r="E5445" s="143"/>
      <c r="F5445" s="143"/>
      <c r="G5445" s="143"/>
    </row>
    <row r="5446" customFormat="false" ht="12.75" hidden="false" customHeight="false" outlineLevel="0" collapsed="false">
      <c r="E5446" s="143"/>
      <c r="F5446" s="143"/>
      <c r="G5446" s="143"/>
    </row>
    <row r="5447" customFormat="false" ht="12.75" hidden="false" customHeight="false" outlineLevel="0" collapsed="false">
      <c r="E5447" s="143"/>
      <c r="F5447" s="143"/>
      <c r="G5447" s="143"/>
    </row>
    <row r="5448" customFormat="false" ht="12.75" hidden="false" customHeight="false" outlineLevel="0" collapsed="false">
      <c r="E5448" s="143"/>
      <c r="F5448" s="143"/>
      <c r="G5448" s="143"/>
    </row>
    <row r="5449" customFormat="false" ht="12.75" hidden="false" customHeight="false" outlineLevel="0" collapsed="false">
      <c r="E5449" s="143"/>
      <c r="F5449" s="143"/>
      <c r="G5449" s="143"/>
    </row>
    <row r="5450" customFormat="false" ht="12.75" hidden="false" customHeight="false" outlineLevel="0" collapsed="false">
      <c r="E5450" s="143"/>
      <c r="F5450" s="143"/>
      <c r="G5450" s="143"/>
    </row>
    <row r="5451" customFormat="false" ht="12.75" hidden="false" customHeight="false" outlineLevel="0" collapsed="false">
      <c r="E5451" s="143"/>
      <c r="F5451" s="143"/>
      <c r="G5451" s="143"/>
    </row>
    <row r="5452" customFormat="false" ht="12.75" hidden="false" customHeight="false" outlineLevel="0" collapsed="false">
      <c r="E5452" s="143"/>
      <c r="F5452" s="143"/>
      <c r="G5452" s="143"/>
    </row>
    <row r="5453" customFormat="false" ht="12.75" hidden="false" customHeight="false" outlineLevel="0" collapsed="false">
      <c r="E5453" s="143"/>
      <c r="F5453" s="143"/>
      <c r="G5453" s="143"/>
    </row>
    <row r="5454" customFormat="false" ht="12.75" hidden="false" customHeight="false" outlineLevel="0" collapsed="false">
      <c r="E5454" s="143"/>
      <c r="F5454" s="143"/>
      <c r="G5454" s="143"/>
    </row>
    <row r="5455" customFormat="false" ht="12.75" hidden="false" customHeight="false" outlineLevel="0" collapsed="false">
      <c r="E5455" s="143"/>
      <c r="F5455" s="143"/>
      <c r="G5455" s="143"/>
    </row>
    <row r="5456" customFormat="false" ht="12.75" hidden="false" customHeight="false" outlineLevel="0" collapsed="false">
      <c r="E5456" s="143"/>
      <c r="F5456" s="143"/>
      <c r="G5456" s="143"/>
    </row>
    <row r="5457" customFormat="false" ht="12.75" hidden="false" customHeight="false" outlineLevel="0" collapsed="false">
      <c r="E5457" s="143"/>
      <c r="F5457" s="143"/>
      <c r="G5457" s="143"/>
    </row>
    <row r="5458" customFormat="false" ht="12.75" hidden="false" customHeight="false" outlineLevel="0" collapsed="false">
      <c r="E5458" s="143"/>
      <c r="F5458" s="143"/>
      <c r="G5458" s="143"/>
    </row>
    <row r="5459" customFormat="false" ht="12.75" hidden="false" customHeight="false" outlineLevel="0" collapsed="false">
      <c r="E5459" s="143"/>
      <c r="F5459" s="143"/>
      <c r="G5459" s="143"/>
    </row>
    <row r="5460" customFormat="false" ht="12.75" hidden="false" customHeight="false" outlineLevel="0" collapsed="false">
      <c r="E5460" s="143"/>
      <c r="F5460" s="143"/>
      <c r="G5460" s="143"/>
    </row>
    <row r="5461" customFormat="false" ht="12.75" hidden="false" customHeight="false" outlineLevel="0" collapsed="false">
      <c r="E5461" s="143"/>
      <c r="F5461" s="143"/>
      <c r="G5461" s="143"/>
    </row>
    <row r="5462" customFormat="false" ht="12.75" hidden="false" customHeight="false" outlineLevel="0" collapsed="false">
      <c r="E5462" s="143"/>
      <c r="F5462" s="143"/>
      <c r="G5462" s="143"/>
    </row>
    <row r="5463" customFormat="false" ht="12.75" hidden="false" customHeight="false" outlineLevel="0" collapsed="false">
      <c r="E5463" s="143"/>
      <c r="F5463" s="143"/>
      <c r="G5463" s="143"/>
    </row>
    <row r="5464" customFormat="false" ht="12.75" hidden="false" customHeight="false" outlineLevel="0" collapsed="false">
      <c r="E5464" s="143"/>
      <c r="F5464" s="143"/>
      <c r="G5464" s="143"/>
    </row>
    <row r="5465" customFormat="false" ht="12.75" hidden="false" customHeight="false" outlineLevel="0" collapsed="false">
      <c r="E5465" s="143"/>
      <c r="F5465" s="143"/>
      <c r="G5465" s="143"/>
    </row>
    <row r="5466" customFormat="false" ht="12.75" hidden="false" customHeight="false" outlineLevel="0" collapsed="false">
      <c r="E5466" s="143"/>
      <c r="F5466" s="143"/>
      <c r="G5466" s="143"/>
    </row>
    <row r="5467" customFormat="false" ht="12.75" hidden="false" customHeight="false" outlineLevel="0" collapsed="false">
      <c r="E5467" s="143"/>
      <c r="F5467" s="143"/>
      <c r="G5467" s="143"/>
    </row>
    <row r="5468" customFormat="false" ht="12.75" hidden="false" customHeight="false" outlineLevel="0" collapsed="false">
      <c r="E5468" s="143"/>
      <c r="F5468" s="143"/>
      <c r="G5468" s="143"/>
    </row>
    <row r="5469" customFormat="false" ht="12.75" hidden="false" customHeight="false" outlineLevel="0" collapsed="false">
      <c r="E5469" s="143"/>
      <c r="F5469" s="143"/>
      <c r="G5469" s="143"/>
    </row>
    <row r="5470" customFormat="false" ht="12.75" hidden="false" customHeight="false" outlineLevel="0" collapsed="false">
      <c r="E5470" s="143"/>
      <c r="F5470" s="143"/>
      <c r="G5470" s="143"/>
    </row>
    <row r="5471" customFormat="false" ht="12.75" hidden="false" customHeight="false" outlineLevel="0" collapsed="false">
      <c r="E5471" s="143"/>
      <c r="F5471" s="143"/>
      <c r="G5471" s="143"/>
    </row>
    <row r="5472" customFormat="false" ht="12.75" hidden="false" customHeight="false" outlineLevel="0" collapsed="false">
      <c r="E5472" s="143"/>
      <c r="F5472" s="143"/>
      <c r="G5472" s="143"/>
    </row>
    <row r="5473" customFormat="false" ht="12.75" hidden="false" customHeight="false" outlineLevel="0" collapsed="false">
      <c r="E5473" s="143"/>
      <c r="F5473" s="143"/>
      <c r="G5473" s="143"/>
    </row>
    <row r="5474" customFormat="false" ht="12.75" hidden="false" customHeight="false" outlineLevel="0" collapsed="false">
      <c r="E5474" s="143"/>
      <c r="F5474" s="143"/>
      <c r="G5474" s="143"/>
    </row>
    <row r="5475" customFormat="false" ht="12.75" hidden="false" customHeight="false" outlineLevel="0" collapsed="false">
      <c r="E5475" s="143"/>
      <c r="F5475" s="143"/>
      <c r="G5475" s="143"/>
    </row>
    <row r="5476" customFormat="false" ht="12.75" hidden="false" customHeight="false" outlineLevel="0" collapsed="false">
      <c r="E5476" s="143"/>
      <c r="F5476" s="143"/>
      <c r="G5476" s="143"/>
    </row>
    <row r="5477" customFormat="false" ht="12.75" hidden="false" customHeight="false" outlineLevel="0" collapsed="false">
      <c r="E5477" s="143"/>
      <c r="F5477" s="143"/>
      <c r="G5477" s="143"/>
    </row>
    <row r="5478" customFormat="false" ht="12.75" hidden="false" customHeight="false" outlineLevel="0" collapsed="false">
      <c r="E5478" s="143"/>
      <c r="F5478" s="143"/>
      <c r="G5478" s="143"/>
    </row>
    <row r="5479" customFormat="false" ht="12.75" hidden="false" customHeight="false" outlineLevel="0" collapsed="false">
      <c r="E5479" s="143"/>
      <c r="F5479" s="143"/>
      <c r="G5479" s="143"/>
    </row>
    <row r="5480" customFormat="false" ht="12.75" hidden="false" customHeight="false" outlineLevel="0" collapsed="false">
      <c r="E5480" s="143"/>
      <c r="F5480" s="143"/>
      <c r="G5480" s="143"/>
    </row>
    <row r="5481" customFormat="false" ht="12.75" hidden="false" customHeight="false" outlineLevel="0" collapsed="false">
      <c r="E5481" s="143"/>
      <c r="F5481" s="143"/>
      <c r="G5481" s="143"/>
    </row>
    <row r="5482" customFormat="false" ht="12.75" hidden="false" customHeight="false" outlineLevel="0" collapsed="false">
      <c r="E5482" s="143"/>
      <c r="F5482" s="143"/>
      <c r="G5482" s="143"/>
    </row>
    <row r="5483" customFormat="false" ht="12.75" hidden="false" customHeight="false" outlineLevel="0" collapsed="false">
      <c r="E5483" s="143"/>
      <c r="F5483" s="143"/>
      <c r="G5483" s="143"/>
    </row>
    <row r="5484" customFormat="false" ht="12.75" hidden="false" customHeight="false" outlineLevel="0" collapsed="false">
      <c r="E5484" s="143"/>
      <c r="F5484" s="143"/>
      <c r="G5484" s="143"/>
    </row>
    <row r="5485" customFormat="false" ht="12.75" hidden="false" customHeight="false" outlineLevel="0" collapsed="false">
      <c r="E5485" s="143"/>
      <c r="F5485" s="143"/>
      <c r="G5485" s="143"/>
    </row>
    <row r="5486" customFormat="false" ht="12.75" hidden="false" customHeight="false" outlineLevel="0" collapsed="false">
      <c r="E5486" s="143"/>
      <c r="F5486" s="143"/>
      <c r="G5486" s="143"/>
    </row>
    <row r="5487" customFormat="false" ht="12.75" hidden="false" customHeight="false" outlineLevel="0" collapsed="false">
      <c r="E5487" s="143"/>
      <c r="F5487" s="143"/>
      <c r="G5487" s="143"/>
    </row>
    <row r="5488" customFormat="false" ht="12.75" hidden="false" customHeight="false" outlineLevel="0" collapsed="false">
      <c r="E5488" s="143"/>
      <c r="F5488" s="143"/>
      <c r="G5488" s="143"/>
    </row>
    <row r="5489" customFormat="false" ht="12.75" hidden="false" customHeight="false" outlineLevel="0" collapsed="false">
      <c r="E5489" s="143"/>
      <c r="F5489" s="143"/>
      <c r="G5489" s="143"/>
    </row>
    <row r="5490" customFormat="false" ht="12.75" hidden="false" customHeight="false" outlineLevel="0" collapsed="false">
      <c r="E5490" s="143"/>
      <c r="F5490" s="143"/>
      <c r="G5490" s="143"/>
    </row>
    <row r="5491" customFormat="false" ht="12.75" hidden="false" customHeight="false" outlineLevel="0" collapsed="false">
      <c r="E5491" s="143"/>
      <c r="F5491" s="143"/>
      <c r="G5491" s="143"/>
    </row>
    <row r="5492" customFormat="false" ht="12.75" hidden="false" customHeight="false" outlineLevel="0" collapsed="false">
      <c r="E5492" s="143"/>
      <c r="F5492" s="143"/>
      <c r="G5492" s="143"/>
    </row>
    <row r="5493" customFormat="false" ht="12.75" hidden="false" customHeight="false" outlineLevel="0" collapsed="false">
      <c r="E5493" s="143"/>
      <c r="F5493" s="143"/>
      <c r="G5493" s="143"/>
    </row>
    <row r="5494" customFormat="false" ht="12.75" hidden="false" customHeight="false" outlineLevel="0" collapsed="false">
      <c r="E5494" s="143"/>
      <c r="F5494" s="143"/>
      <c r="G5494" s="143"/>
    </row>
    <row r="5495" customFormat="false" ht="12.75" hidden="false" customHeight="false" outlineLevel="0" collapsed="false">
      <c r="E5495" s="143"/>
      <c r="F5495" s="143"/>
      <c r="G5495" s="143"/>
    </row>
    <row r="5496" customFormat="false" ht="12.75" hidden="false" customHeight="false" outlineLevel="0" collapsed="false">
      <c r="E5496" s="143"/>
      <c r="F5496" s="143"/>
      <c r="G5496" s="143"/>
    </row>
    <row r="5497" customFormat="false" ht="12.75" hidden="false" customHeight="false" outlineLevel="0" collapsed="false">
      <c r="E5497" s="143"/>
      <c r="F5497" s="143"/>
      <c r="G5497" s="143"/>
    </row>
    <row r="5498" customFormat="false" ht="12.75" hidden="false" customHeight="false" outlineLevel="0" collapsed="false">
      <c r="E5498" s="143"/>
      <c r="F5498" s="143"/>
      <c r="G5498" s="143"/>
    </row>
    <row r="5499" customFormat="false" ht="12.75" hidden="false" customHeight="false" outlineLevel="0" collapsed="false">
      <c r="E5499" s="143"/>
      <c r="F5499" s="143"/>
      <c r="G5499" s="143"/>
    </row>
    <row r="5500" customFormat="false" ht="12.75" hidden="false" customHeight="false" outlineLevel="0" collapsed="false">
      <c r="E5500" s="143"/>
      <c r="F5500" s="143"/>
      <c r="G5500" s="143"/>
    </row>
    <row r="5501" customFormat="false" ht="12.75" hidden="false" customHeight="false" outlineLevel="0" collapsed="false">
      <c r="E5501" s="143"/>
      <c r="F5501" s="143"/>
      <c r="G5501" s="143"/>
    </row>
    <row r="5502" customFormat="false" ht="12.75" hidden="false" customHeight="false" outlineLevel="0" collapsed="false">
      <c r="E5502" s="143"/>
      <c r="F5502" s="143"/>
      <c r="G5502" s="143"/>
    </row>
    <row r="5503" customFormat="false" ht="12.75" hidden="false" customHeight="false" outlineLevel="0" collapsed="false">
      <c r="E5503" s="143"/>
      <c r="F5503" s="143"/>
      <c r="G5503" s="143"/>
    </row>
    <row r="5504" customFormat="false" ht="12.75" hidden="false" customHeight="false" outlineLevel="0" collapsed="false">
      <c r="E5504" s="143"/>
      <c r="F5504" s="143"/>
      <c r="G5504" s="143"/>
    </row>
    <row r="5505" customFormat="false" ht="12.75" hidden="false" customHeight="false" outlineLevel="0" collapsed="false">
      <c r="E5505" s="143"/>
      <c r="F5505" s="143"/>
      <c r="G5505" s="143"/>
    </row>
    <row r="5506" customFormat="false" ht="12.75" hidden="false" customHeight="false" outlineLevel="0" collapsed="false">
      <c r="E5506" s="143"/>
      <c r="F5506" s="143"/>
      <c r="G5506" s="143"/>
    </row>
    <row r="5507" customFormat="false" ht="12.75" hidden="false" customHeight="false" outlineLevel="0" collapsed="false">
      <c r="E5507" s="143"/>
      <c r="F5507" s="143"/>
      <c r="G5507" s="143"/>
    </row>
    <row r="5508" customFormat="false" ht="12.75" hidden="false" customHeight="false" outlineLevel="0" collapsed="false">
      <c r="E5508" s="143"/>
      <c r="F5508" s="143"/>
      <c r="G5508" s="143"/>
    </row>
    <row r="5509" customFormat="false" ht="12.75" hidden="false" customHeight="false" outlineLevel="0" collapsed="false">
      <c r="E5509" s="143"/>
      <c r="F5509" s="143"/>
      <c r="G5509" s="143"/>
    </row>
    <row r="5510" customFormat="false" ht="12.75" hidden="false" customHeight="false" outlineLevel="0" collapsed="false">
      <c r="E5510" s="143"/>
      <c r="F5510" s="143"/>
      <c r="G5510" s="143"/>
    </row>
    <row r="5511" customFormat="false" ht="12.75" hidden="false" customHeight="false" outlineLevel="0" collapsed="false">
      <c r="E5511" s="143"/>
      <c r="F5511" s="143"/>
      <c r="G5511" s="143"/>
    </row>
    <row r="5512" customFormat="false" ht="12.75" hidden="false" customHeight="false" outlineLevel="0" collapsed="false">
      <c r="E5512" s="143"/>
      <c r="F5512" s="143"/>
      <c r="G5512" s="143"/>
    </row>
    <row r="5513" customFormat="false" ht="12.75" hidden="false" customHeight="false" outlineLevel="0" collapsed="false">
      <c r="E5513" s="143"/>
      <c r="F5513" s="143"/>
      <c r="G5513" s="143"/>
    </row>
    <row r="5514" customFormat="false" ht="12.75" hidden="false" customHeight="false" outlineLevel="0" collapsed="false">
      <c r="E5514" s="143"/>
      <c r="F5514" s="143"/>
      <c r="G5514" s="143"/>
    </row>
    <row r="5515" customFormat="false" ht="12.75" hidden="false" customHeight="false" outlineLevel="0" collapsed="false">
      <c r="E5515" s="143"/>
      <c r="F5515" s="143"/>
      <c r="G5515" s="143"/>
    </row>
    <row r="5516" customFormat="false" ht="12.75" hidden="false" customHeight="false" outlineLevel="0" collapsed="false">
      <c r="E5516" s="143"/>
      <c r="F5516" s="143"/>
      <c r="G5516" s="143"/>
    </row>
    <row r="5517" customFormat="false" ht="12.75" hidden="false" customHeight="false" outlineLevel="0" collapsed="false">
      <c r="E5517" s="143"/>
      <c r="F5517" s="143"/>
      <c r="G5517" s="143"/>
    </row>
    <row r="5518" customFormat="false" ht="12.75" hidden="false" customHeight="false" outlineLevel="0" collapsed="false">
      <c r="E5518" s="143"/>
      <c r="F5518" s="143"/>
      <c r="G5518" s="143"/>
    </row>
    <row r="5519" customFormat="false" ht="12.75" hidden="false" customHeight="false" outlineLevel="0" collapsed="false">
      <c r="E5519" s="143"/>
      <c r="F5519" s="143"/>
      <c r="G5519" s="143"/>
    </row>
    <row r="5520" customFormat="false" ht="12.75" hidden="false" customHeight="false" outlineLevel="0" collapsed="false">
      <c r="E5520" s="143"/>
      <c r="F5520" s="143"/>
      <c r="G5520" s="143"/>
    </row>
    <row r="5521" customFormat="false" ht="12.75" hidden="false" customHeight="false" outlineLevel="0" collapsed="false">
      <c r="E5521" s="143"/>
      <c r="F5521" s="143"/>
      <c r="G5521" s="143"/>
    </row>
    <row r="5522" customFormat="false" ht="12.75" hidden="false" customHeight="false" outlineLevel="0" collapsed="false">
      <c r="E5522" s="143"/>
      <c r="F5522" s="143"/>
      <c r="G5522" s="143"/>
    </row>
    <row r="5523" customFormat="false" ht="12.75" hidden="false" customHeight="false" outlineLevel="0" collapsed="false">
      <c r="E5523" s="143"/>
      <c r="F5523" s="143"/>
      <c r="G5523" s="143"/>
    </row>
    <row r="5524" customFormat="false" ht="12.75" hidden="false" customHeight="false" outlineLevel="0" collapsed="false">
      <c r="E5524" s="143"/>
      <c r="F5524" s="143"/>
      <c r="G5524" s="143"/>
    </row>
    <row r="5525" customFormat="false" ht="12.75" hidden="false" customHeight="false" outlineLevel="0" collapsed="false">
      <c r="E5525" s="143"/>
      <c r="F5525" s="143"/>
      <c r="G5525" s="143"/>
    </row>
    <row r="5526" customFormat="false" ht="12.75" hidden="false" customHeight="false" outlineLevel="0" collapsed="false">
      <c r="E5526" s="143"/>
      <c r="F5526" s="143"/>
      <c r="G5526" s="143"/>
    </row>
    <row r="5527" customFormat="false" ht="12.75" hidden="false" customHeight="false" outlineLevel="0" collapsed="false">
      <c r="E5527" s="143"/>
      <c r="F5527" s="143"/>
      <c r="G5527" s="143"/>
    </row>
    <row r="5528" customFormat="false" ht="12.75" hidden="false" customHeight="false" outlineLevel="0" collapsed="false">
      <c r="E5528" s="143"/>
      <c r="F5528" s="143"/>
      <c r="G5528" s="143"/>
    </row>
    <row r="5529" customFormat="false" ht="12.75" hidden="false" customHeight="false" outlineLevel="0" collapsed="false">
      <c r="E5529" s="143"/>
      <c r="F5529" s="143"/>
      <c r="G5529" s="143"/>
    </row>
    <row r="5530" customFormat="false" ht="12.75" hidden="false" customHeight="false" outlineLevel="0" collapsed="false">
      <c r="E5530" s="143"/>
      <c r="F5530" s="143"/>
      <c r="G5530" s="143"/>
    </row>
    <row r="5531" customFormat="false" ht="12.75" hidden="false" customHeight="false" outlineLevel="0" collapsed="false">
      <c r="E5531" s="143"/>
      <c r="F5531" s="143"/>
      <c r="G5531" s="143"/>
    </row>
    <row r="5532" customFormat="false" ht="12.75" hidden="false" customHeight="false" outlineLevel="0" collapsed="false">
      <c r="E5532" s="143"/>
      <c r="F5532" s="143"/>
      <c r="G5532" s="143"/>
    </row>
    <row r="5533" customFormat="false" ht="12.75" hidden="false" customHeight="false" outlineLevel="0" collapsed="false">
      <c r="E5533" s="143"/>
      <c r="F5533" s="143"/>
      <c r="G5533" s="143"/>
    </row>
    <row r="5534" customFormat="false" ht="12.75" hidden="false" customHeight="false" outlineLevel="0" collapsed="false">
      <c r="E5534" s="143"/>
      <c r="F5534" s="143"/>
      <c r="G5534" s="143"/>
    </row>
    <row r="5535" customFormat="false" ht="12.75" hidden="false" customHeight="false" outlineLevel="0" collapsed="false">
      <c r="E5535" s="143"/>
      <c r="F5535" s="143"/>
      <c r="G5535" s="143"/>
    </row>
    <row r="5536" customFormat="false" ht="12.75" hidden="false" customHeight="false" outlineLevel="0" collapsed="false">
      <c r="E5536" s="143"/>
      <c r="F5536" s="143"/>
      <c r="G5536" s="143"/>
    </row>
    <row r="5537" customFormat="false" ht="12.75" hidden="false" customHeight="false" outlineLevel="0" collapsed="false">
      <c r="E5537" s="143"/>
      <c r="F5537" s="143"/>
      <c r="G5537" s="143"/>
    </row>
    <row r="5538" customFormat="false" ht="12.75" hidden="false" customHeight="false" outlineLevel="0" collapsed="false">
      <c r="E5538" s="143"/>
      <c r="F5538" s="143"/>
      <c r="G5538" s="143"/>
    </row>
    <row r="5539" customFormat="false" ht="12.75" hidden="false" customHeight="false" outlineLevel="0" collapsed="false">
      <c r="E5539" s="143"/>
      <c r="F5539" s="143"/>
      <c r="G5539" s="143"/>
    </row>
    <row r="5540" customFormat="false" ht="12.75" hidden="false" customHeight="false" outlineLevel="0" collapsed="false">
      <c r="E5540" s="143"/>
      <c r="F5540" s="143"/>
      <c r="G5540" s="143"/>
    </row>
    <row r="5541" customFormat="false" ht="12.75" hidden="false" customHeight="false" outlineLevel="0" collapsed="false">
      <c r="E5541" s="143"/>
      <c r="F5541" s="143"/>
      <c r="G5541" s="143"/>
    </row>
    <row r="5542" customFormat="false" ht="12.75" hidden="false" customHeight="false" outlineLevel="0" collapsed="false">
      <c r="E5542" s="143"/>
      <c r="F5542" s="143"/>
      <c r="G5542" s="143"/>
    </row>
    <row r="5543" customFormat="false" ht="12.75" hidden="false" customHeight="false" outlineLevel="0" collapsed="false">
      <c r="E5543" s="143"/>
      <c r="F5543" s="143"/>
      <c r="G5543" s="143"/>
    </row>
    <row r="5544" customFormat="false" ht="12.75" hidden="false" customHeight="false" outlineLevel="0" collapsed="false">
      <c r="E5544" s="143"/>
      <c r="F5544" s="143"/>
      <c r="G5544" s="143"/>
    </row>
    <row r="5545" customFormat="false" ht="12.75" hidden="false" customHeight="false" outlineLevel="0" collapsed="false">
      <c r="E5545" s="143"/>
      <c r="F5545" s="143"/>
      <c r="G5545" s="143"/>
    </row>
    <row r="5546" customFormat="false" ht="12.75" hidden="false" customHeight="false" outlineLevel="0" collapsed="false">
      <c r="E5546" s="143"/>
      <c r="F5546" s="143"/>
      <c r="G5546" s="143"/>
    </row>
    <row r="5547" customFormat="false" ht="12.75" hidden="false" customHeight="false" outlineLevel="0" collapsed="false">
      <c r="E5547" s="143"/>
      <c r="F5547" s="143"/>
      <c r="G5547" s="143"/>
    </row>
    <row r="5548" customFormat="false" ht="12.75" hidden="false" customHeight="false" outlineLevel="0" collapsed="false">
      <c r="E5548" s="143"/>
      <c r="F5548" s="143"/>
      <c r="G5548" s="143"/>
    </row>
    <row r="5549" customFormat="false" ht="12.75" hidden="false" customHeight="false" outlineLevel="0" collapsed="false">
      <c r="E5549" s="143"/>
      <c r="F5549" s="143"/>
      <c r="G5549" s="143"/>
    </row>
    <row r="5550" customFormat="false" ht="12.75" hidden="false" customHeight="false" outlineLevel="0" collapsed="false">
      <c r="E5550" s="143"/>
      <c r="F5550" s="143"/>
      <c r="G5550" s="143"/>
    </row>
    <row r="5551" customFormat="false" ht="12.75" hidden="false" customHeight="false" outlineLevel="0" collapsed="false">
      <c r="E5551" s="143"/>
      <c r="F5551" s="143"/>
      <c r="G5551" s="143"/>
    </row>
    <row r="5552" customFormat="false" ht="12.75" hidden="false" customHeight="false" outlineLevel="0" collapsed="false">
      <c r="E5552" s="143"/>
      <c r="F5552" s="143"/>
      <c r="G5552" s="143"/>
    </row>
    <row r="5553" customFormat="false" ht="12.75" hidden="false" customHeight="false" outlineLevel="0" collapsed="false">
      <c r="E5553" s="143"/>
      <c r="F5553" s="143"/>
      <c r="G5553" s="143"/>
    </row>
    <row r="5554" customFormat="false" ht="12.75" hidden="false" customHeight="false" outlineLevel="0" collapsed="false">
      <c r="E5554" s="143"/>
      <c r="F5554" s="143"/>
      <c r="G5554" s="143"/>
    </row>
    <row r="5555" customFormat="false" ht="12.75" hidden="false" customHeight="false" outlineLevel="0" collapsed="false">
      <c r="E5555" s="143"/>
      <c r="F5555" s="143"/>
      <c r="G5555" s="143"/>
    </row>
    <row r="5556" customFormat="false" ht="12.75" hidden="false" customHeight="false" outlineLevel="0" collapsed="false">
      <c r="E5556" s="143"/>
      <c r="F5556" s="143"/>
      <c r="G5556" s="143"/>
    </row>
    <row r="5557" customFormat="false" ht="12.75" hidden="false" customHeight="false" outlineLevel="0" collapsed="false">
      <c r="E5557" s="143"/>
      <c r="F5557" s="143"/>
      <c r="G5557" s="143"/>
    </row>
    <row r="5558" customFormat="false" ht="12.75" hidden="false" customHeight="false" outlineLevel="0" collapsed="false">
      <c r="E5558" s="143"/>
      <c r="F5558" s="143"/>
      <c r="G5558" s="143"/>
    </row>
    <row r="5559" customFormat="false" ht="12.75" hidden="false" customHeight="false" outlineLevel="0" collapsed="false">
      <c r="E5559" s="143"/>
      <c r="F5559" s="143"/>
      <c r="G5559" s="143"/>
    </row>
    <row r="5560" customFormat="false" ht="12.75" hidden="false" customHeight="false" outlineLevel="0" collapsed="false">
      <c r="E5560" s="143"/>
      <c r="F5560" s="143"/>
      <c r="G5560" s="143"/>
    </row>
    <row r="5561" customFormat="false" ht="12.75" hidden="false" customHeight="false" outlineLevel="0" collapsed="false">
      <c r="E5561" s="143"/>
      <c r="F5561" s="143"/>
      <c r="G5561" s="143"/>
    </row>
    <row r="5562" customFormat="false" ht="12.75" hidden="false" customHeight="false" outlineLevel="0" collapsed="false">
      <c r="E5562" s="143"/>
      <c r="F5562" s="143"/>
      <c r="G5562" s="143"/>
    </row>
    <row r="5563" customFormat="false" ht="12.75" hidden="false" customHeight="false" outlineLevel="0" collapsed="false">
      <c r="E5563" s="143"/>
      <c r="F5563" s="143"/>
      <c r="G5563" s="143"/>
    </row>
    <row r="5564" customFormat="false" ht="12.75" hidden="false" customHeight="false" outlineLevel="0" collapsed="false">
      <c r="E5564" s="143"/>
      <c r="F5564" s="143"/>
      <c r="G5564" s="143"/>
    </row>
    <row r="5565" customFormat="false" ht="12.75" hidden="false" customHeight="false" outlineLevel="0" collapsed="false">
      <c r="E5565" s="143"/>
      <c r="F5565" s="143"/>
      <c r="G5565" s="143"/>
    </row>
    <row r="5566" customFormat="false" ht="12.75" hidden="false" customHeight="false" outlineLevel="0" collapsed="false">
      <c r="E5566" s="143"/>
      <c r="F5566" s="143"/>
      <c r="G5566" s="143"/>
    </row>
    <row r="5567" customFormat="false" ht="12.75" hidden="false" customHeight="false" outlineLevel="0" collapsed="false">
      <c r="E5567" s="143"/>
      <c r="F5567" s="143"/>
      <c r="G5567" s="143"/>
    </row>
    <row r="5568" customFormat="false" ht="12.75" hidden="false" customHeight="false" outlineLevel="0" collapsed="false">
      <c r="E5568" s="143"/>
      <c r="F5568" s="143"/>
      <c r="G5568" s="143"/>
    </row>
    <row r="5569" customFormat="false" ht="12.75" hidden="false" customHeight="false" outlineLevel="0" collapsed="false">
      <c r="E5569" s="143"/>
      <c r="F5569" s="143"/>
      <c r="G5569" s="143"/>
    </row>
    <row r="5570" customFormat="false" ht="12.75" hidden="false" customHeight="false" outlineLevel="0" collapsed="false">
      <c r="E5570" s="143"/>
      <c r="F5570" s="143"/>
      <c r="G5570" s="143"/>
    </row>
    <row r="5571" customFormat="false" ht="12.75" hidden="false" customHeight="false" outlineLevel="0" collapsed="false">
      <c r="E5571" s="143"/>
      <c r="F5571" s="143"/>
      <c r="G5571" s="143"/>
    </row>
    <row r="5572" customFormat="false" ht="12.75" hidden="false" customHeight="false" outlineLevel="0" collapsed="false">
      <c r="E5572" s="143"/>
      <c r="F5572" s="143"/>
      <c r="G5572" s="143"/>
    </row>
    <row r="5573" customFormat="false" ht="12.75" hidden="false" customHeight="false" outlineLevel="0" collapsed="false">
      <c r="E5573" s="143"/>
      <c r="F5573" s="143"/>
      <c r="G5573" s="143"/>
    </row>
    <row r="5574" customFormat="false" ht="12.75" hidden="false" customHeight="false" outlineLevel="0" collapsed="false">
      <c r="E5574" s="143"/>
      <c r="F5574" s="143"/>
      <c r="G5574" s="143"/>
    </row>
    <row r="5575" customFormat="false" ht="12.75" hidden="false" customHeight="false" outlineLevel="0" collapsed="false">
      <c r="E5575" s="143"/>
      <c r="F5575" s="143"/>
      <c r="G5575" s="143"/>
    </row>
    <row r="5576" customFormat="false" ht="12.75" hidden="false" customHeight="false" outlineLevel="0" collapsed="false">
      <c r="E5576" s="143"/>
      <c r="F5576" s="143"/>
      <c r="G5576" s="143"/>
    </row>
    <row r="5577" customFormat="false" ht="12.75" hidden="false" customHeight="false" outlineLevel="0" collapsed="false">
      <c r="E5577" s="143"/>
      <c r="F5577" s="143"/>
      <c r="G5577" s="143"/>
    </row>
    <row r="5578" customFormat="false" ht="12.75" hidden="false" customHeight="false" outlineLevel="0" collapsed="false">
      <c r="E5578" s="143"/>
      <c r="F5578" s="143"/>
      <c r="G5578" s="143"/>
    </row>
    <row r="5579" customFormat="false" ht="12.75" hidden="false" customHeight="false" outlineLevel="0" collapsed="false">
      <c r="E5579" s="143"/>
      <c r="F5579" s="143"/>
      <c r="G5579" s="143"/>
    </row>
    <row r="5580" customFormat="false" ht="12.75" hidden="false" customHeight="false" outlineLevel="0" collapsed="false">
      <c r="E5580" s="143"/>
      <c r="F5580" s="143"/>
      <c r="G5580" s="143"/>
    </row>
    <row r="5581" customFormat="false" ht="12.75" hidden="false" customHeight="false" outlineLevel="0" collapsed="false">
      <c r="E5581" s="143"/>
      <c r="F5581" s="143"/>
      <c r="G5581" s="143"/>
    </row>
    <row r="5582" customFormat="false" ht="12.75" hidden="false" customHeight="false" outlineLevel="0" collapsed="false">
      <c r="E5582" s="143"/>
      <c r="F5582" s="143"/>
      <c r="G5582" s="143"/>
    </row>
    <row r="5583" customFormat="false" ht="12.75" hidden="false" customHeight="false" outlineLevel="0" collapsed="false">
      <c r="E5583" s="143"/>
      <c r="F5583" s="143"/>
      <c r="G5583" s="143"/>
    </row>
    <row r="5584" customFormat="false" ht="12.75" hidden="false" customHeight="false" outlineLevel="0" collapsed="false">
      <c r="E5584" s="143"/>
      <c r="F5584" s="143"/>
      <c r="G5584" s="143"/>
    </row>
    <row r="5585" customFormat="false" ht="12.75" hidden="false" customHeight="false" outlineLevel="0" collapsed="false">
      <c r="E5585" s="143"/>
      <c r="F5585" s="143"/>
      <c r="G5585" s="143"/>
    </row>
    <row r="5586" customFormat="false" ht="12.75" hidden="false" customHeight="false" outlineLevel="0" collapsed="false">
      <c r="E5586" s="143"/>
      <c r="F5586" s="143"/>
      <c r="G5586" s="143"/>
    </row>
    <row r="5587" customFormat="false" ht="12.75" hidden="false" customHeight="false" outlineLevel="0" collapsed="false">
      <c r="E5587" s="143"/>
      <c r="F5587" s="143"/>
      <c r="G5587" s="143"/>
    </row>
    <row r="5588" customFormat="false" ht="12.75" hidden="false" customHeight="false" outlineLevel="0" collapsed="false">
      <c r="E5588" s="143"/>
      <c r="F5588" s="143"/>
      <c r="G5588" s="143"/>
    </row>
    <row r="5589" customFormat="false" ht="12.75" hidden="false" customHeight="false" outlineLevel="0" collapsed="false">
      <c r="E5589" s="143"/>
      <c r="F5589" s="143"/>
      <c r="G5589" s="143"/>
    </row>
    <row r="5590" customFormat="false" ht="12.75" hidden="false" customHeight="false" outlineLevel="0" collapsed="false">
      <c r="E5590" s="143"/>
      <c r="F5590" s="143"/>
      <c r="G5590" s="143"/>
    </row>
    <row r="5591" customFormat="false" ht="12.75" hidden="false" customHeight="false" outlineLevel="0" collapsed="false">
      <c r="E5591" s="143"/>
      <c r="F5591" s="143"/>
      <c r="G5591" s="143"/>
    </row>
    <row r="5592" customFormat="false" ht="12.75" hidden="false" customHeight="false" outlineLevel="0" collapsed="false">
      <c r="E5592" s="143"/>
      <c r="F5592" s="143"/>
      <c r="G5592" s="143"/>
    </row>
    <row r="5593" customFormat="false" ht="12.75" hidden="false" customHeight="false" outlineLevel="0" collapsed="false">
      <c r="E5593" s="143"/>
      <c r="F5593" s="143"/>
      <c r="G5593" s="143"/>
    </row>
    <row r="5594" customFormat="false" ht="12.75" hidden="false" customHeight="false" outlineLevel="0" collapsed="false">
      <c r="E5594" s="143"/>
      <c r="F5594" s="143"/>
      <c r="G5594" s="143"/>
    </row>
    <row r="5595" customFormat="false" ht="12.75" hidden="false" customHeight="false" outlineLevel="0" collapsed="false">
      <c r="E5595" s="143"/>
      <c r="F5595" s="143"/>
      <c r="G5595" s="143"/>
    </row>
    <row r="5596" customFormat="false" ht="12.75" hidden="false" customHeight="false" outlineLevel="0" collapsed="false">
      <c r="E5596" s="143"/>
      <c r="F5596" s="143"/>
      <c r="G5596" s="143"/>
    </row>
    <row r="5597" customFormat="false" ht="12.75" hidden="false" customHeight="false" outlineLevel="0" collapsed="false">
      <c r="E5597" s="143"/>
      <c r="F5597" s="143"/>
      <c r="G5597" s="143"/>
    </row>
    <row r="5598" customFormat="false" ht="12.75" hidden="false" customHeight="false" outlineLevel="0" collapsed="false">
      <c r="E5598" s="143"/>
      <c r="F5598" s="143"/>
      <c r="G5598" s="143"/>
    </row>
    <row r="5599" customFormat="false" ht="12.75" hidden="false" customHeight="false" outlineLevel="0" collapsed="false">
      <c r="E5599" s="143"/>
      <c r="F5599" s="143"/>
      <c r="G5599" s="143"/>
    </row>
    <row r="5600" customFormat="false" ht="12.75" hidden="false" customHeight="false" outlineLevel="0" collapsed="false">
      <c r="E5600" s="143"/>
      <c r="F5600" s="143"/>
      <c r="G5600" s="143"/>
    </row>
    <row r="5601" customFormat="false" ht="12.75" hidden="false" customHeight="false" outlineLevel="0" collapsed="false">
      <c r="E5601" s="143"/>
      <c r="F5601" s="143"/>
      <c r="G5601" s="143"/>
    </row>
    <row r="5602" customFormat="false" ht="12.75" hidden="false" customHeight="false" outlineLevel="0" collapsed="false">
      <c r="E5602" s="143"/>
      <c r="F5602" s="143"/>
      <c r="G5602" s="143"/>
    </row>
    <row r="5603" customFormat="false" ht="12.75" hidden="false" customHeight="false" outlineLevel="0" collapsed="false">
      <c r="E5603" s="143"/>
      <c r="F5603" s="143"/>
      <c r="G5603" s="143"/>
    </row>
    <row r="5604" customFormat="false" ht="12.75" hidden="false" customHeight="false" outlineLevel="0" collapsed="false">
      <c r="E5604" s="143"/>
      <c r="F5604" s="143"/>
      <c r="G5604" s="143"/>
    </row>
    <row r="5605" customFormat="false" ht="12.75" hidden="false" customHeight="false" outlineLevel="0" collapsed="false">
      <c r="E5605" s="143"/>
      <c r="F5605" s="143"/>
      <c r="G5605" s="143"/>
    </row>
    <row r="5606" customFormat="false" ht="12.75" hidden="false" customHeight="false" outlineLevel="0" collapsed="false">
      <c r="E5606" s="143"/>
      <c r="F5606" s="143"/>
      <c r="G5606" s="143"/>
    </row>
    <row r="5607" customFormat="false" ht="12.75" hidden="false" customHeight="false" outlineLevel="0" collapsed="false">
      <c r="E5607" s="143"/>
      <c r="F5607" s="143"/>
      <c r="G5607" s="143"/>
    </row>
    <row r="5608" customFormat="false" ht="12.75" hidden="false" customHeight="false" outlineLevel="0" collapsed="false">
      <c r="E5608" s="143"/>
      <c r="F5608" s="143"/>
      <c r="G5608" s="143"/>
    </row>
    <row r="5609" customFormat="false" ht="12.75" hidden="false" customHeight="false" outlineLevel="0" collapsed="false">
      <c r="E5609" s="143"/>
      <c r="F5609" s="143"/>
      <c r="G5609" s="143"/>
    </row>
    <row r="5610" customFormat="false" ht="12.75" hidden="false" customHeight="false" outlineLevel="0" collapsed="false">
      <c r="E5610" s="143"/>
      <c r="F5610" s="143"/>
      <c r="G5610" s="143"/>
    </row>
    <row r="5611" customFormat="false" ht="12.75" hidden="false" customHeight="false" outlineLevel="0" collapsed="false">
      <c r="E5611" s="143"/>
      <c r="F5611" s="143"/>
      <c r="G5611" s="143"/>
    </row>
    <row r="5612" customFormat="false" ht="12.75" hidden="false" customHeight="false" outlineLevel="0" collapsed="false">
      <c r="E5612" s="143"/>
      <c r="F5612" s="143"/>
      <c r="G5612" s="143"/>
    </row>
    <row r="5613" customFormat="false" ht="12.75" hidden="false" customHeight="false" outlineLevel="0" collapsed="false">
      <c r="E5613" s="143"/>
      <c r="F5613" s="143"/>
      <c r="G5613" s="143"/>
    </row>
    <row r="5614" customFormat="false" ht="12.75" hidden="false" customHeight="false" outlineLevel="0" collapsed="false">
      <c r="E5614" s="143"/>
      <c r="F5614" s="143"/>
      <c r="G5614" s="143"/>
    </row>
    <row r="5615" customFormat="false" ht="12.75" hidden="false" customHeight="false" outlineLevel="0" collapsed="false">
      <c r="E5615" s="143"/>
      <c r="F5615" s="143"/>
      <c r="G5615" s="143"/>
    </row>
    <row r="5616" customFormat="false" ht="12.75" hidden="false" customHeight="false" outlineLevel="0" collapsed="false">
      <c r="E5616" s="143"/>
      <c r="F5616" s="143"/>
      <c r="G5616" s="143"/>
    </row>
    <row r="5617" customFormat="false" ht="12.75" hidden="false" customHeight="false" outlineLevel="0" collapsed="false">
      <c r="E5617" s="143"/>
      <c r="F5617" s="143"/>
      <c r="G5617" s="143"/>
    </row>
    <row r="5618" customFormat="false" ht="12.75" hidden="false" customHeight="false" outlineLevel="0" collapsed="false">
      <c r="E5618" s="143"/>
      <c r="F5618" s="143"/>
      <c r="G5618" s="143"/>
    </row>
    <row r="5619" customFormat="false" ht="12.75" hidden="false" customHeight="false" outlineLevel="0" collapsed="false">
      <c r="E5619" s="143"/>
      <c r="F5619" s="143"/>
      <c r="G5619" s="143"/>
    </row>
    <row r="5620" customFormat="false" ht="12.75" hidden="false" customHeight="false" outlineLevel="0" collapsed="false">
      <c r="E5620" s="143"/>
      <c r="F5620" s="143"/>
      <c r="G5620" s="143"/>
    </row>
    <row r="5621" customFormat="false" ht="12.75" hidden="false" customHeight="false" outlineLevel="0" collapsed="false">
      <c r="E5621" s="143"/>
      <c r="F5621" s="143"/>
      <c r="G5621" s="143"/>
    </row>
    <row r="5622" customFormat="false" ht="12.75" hidden="false" customHeight="false" outlineLevel="0" collapsed="false">
      <c r="E5622" s="143"/>
      <c r="F5622" s="143"/>
      <c r="G5622" s="143"/>
    </row>
    <row r="5623" customFormat="false" ht="12.75" hidden="false" customHeight="false" outlineLevel="0" collapsed="false">
      <c r="E5623" s="143"/>
      <c r="F5623" s="143"/>
      <c r="G5623" s="143"/>
    </row>
    <row r="5624" customFormat="false" ht="12.75" hidden="false" customHeight="false" outlineLevel="0" collapsed="false">
      <c r="E5624" s="143"/>
      <c r="F5624" s="143"/>
      <c r="G5624" s="143"/>
    </row>
    <row r="5625" customFormat="false" ht="12.75" hidden="false" customHeight="false" outlineLevel="0" collapsed="false">
      <c r="E5625" s="143"/>
      <c r="F5625" s="143"/>
      <c r="G5625" s="143"/>
    </row>
    <row r="5626" customFormat="false" ht="12.75" hidden="false" customHeight="false" outlineLevel="0" collapsed="false">
      <c r="E5626" s="143"/>
      <c r="F5626" s="143"/>
      <c r="G5626" s="143"/>
    </row>
    <row r="5627" customFormat="false" ht="12.75" hidden="false" customHeight="false" outlineLevel="0" collapsed="false">
      <c r="E5627" s="143"/>
      <c r="F5627" s="143"/>
      <c r="G5627" s="143"/>
    </row>
    <row r="5628" customFormat="false" ht="12.75" hidden="false" customHeight="false" outlineLevel="0" collapsed="false">
      <c r="E5628" s="143"/>
      <c r="F5628" s="143"/>
      <c r="G5628" s="143"/>
    </row>
    <row r="5629" customFormat="false" ht="12.75" hidden="false" customHeight="false" outlineLevel="0" collapsed="false">
      <c r="E5629" s="143"/>
      <c r="F5629" s="143"/>
      <c r="G5629" s="143"/>
    </row>
    <row r="5630" customFormat="false" ht="12.75" hidden="false" customHeight="false" outlineLevel="0" collapsed="false">
      <c r="E5630" s="143"/>
      <c r="F5630" s="143"/>
      <c r="G5630" s="143"/>
    </row>
    <row r="5631" customFormat="false" ht="12.75" hidden="false" customHeight="false" outlineLevel="0" collapsed="false">
      <c r="E5631" s="143"/>
      <c r="F5631" s="143"/>
      <c r="G5631" s="143"/>
    </row>
    <row r="5632" customFormat="false" ht="12.75" hidden="false" customHeight="false" outlineLevel="0" collapsed="false">
      <c r="E5632" s="143"/>
      <c r="F5632" s="143"/>
      <c r="G5632" s="143"/>
    </row>
    <row r="5633" customFormat="false" ht="12.75" hidden="false" customHeight="false" outlineLevel="0" collapsed="false">
      <c r="E5633" s="143"/>
      <c r="F5633" s="143"/>
      <c r="G5633" s="143"/>
    </row>
    <row r="5634" customFormat="false" ht="12.75" hidden="false" customHeight="false" outlineLevel="0" collapsed="false">
      <c r="E5634" s="143"/>
      <c r="F5634" s="143"/>
      <c r="G5634" s="143"/>
    </row>
    <row r="5635" customFormat="false" ht="12.75" hidden="false" customHeight="false" outlineLevel="0" collapsed="false">
      <c r="E5635" s="143"/>
      <c r="F5635" s="143"/>
      <c r="G5635" s="143"/>
    </row>
    <row r="5636" customFormat="false" ht="12.75" hidden="false" customHeight="false" outlineLevel="0" collapsed="false">
      <c r="E5636" s="143"/>
      <c r="F5636" s="143"/>
      <c r="G5636" s="143"/>
    </row>
    <row r="5637" customFormat="false" ht="12.75" hidden="false" customHeight="false" outlineLevel="0" collapsed="false">
      <c r="E5637" s="143"/>
      <c r="F5637" s="143"/>
      <c r="G5637" s="143"/>
    </row>
    <row r="5638" customFormat="false" ht="12.75" hidden="false" customHeight="false" outlineLevel="0" collapsed="false">
      <c r="E5638" s="143"/>
      <c r="F5638" s="143"/>
      <c r="G5638" s="143"/>
    </row>
    <row r="5639" customFormat="false" ht="12.75" hidden="false" customHeight="false" outlineLevel="0" collapsed="false">
      <c r="E5639" s="143"/>
      <c r="F5639" s="143"/>
      <c r="G5639" s="143"/>
    </row>
    <row r="5640" customFormat="false" ht="12.75" hidden="false" customHeight="false" outlineLevel="0" collapsed="false">
      <c r="E5640" s="143"/>
      <c r="F5640" s="143"/>
      <c r="G5640" s="143"/>
    </row>
    <row r="5641" customFormat="false" ht="12.75" hidden="false" customHeight="false" outlineLevel="0" collapsed="false">
      <c r="E5641" s="143"/>
      <c r="F5641" s="143"/>
      <c r="G5641" s="143"/>
    </row>
    <row r="5642" customFormat="false" ht="12.75" hidden="false" customHeight="false" outlineLevel="0" collapsed="false">
      <c r="E5642" s="143"/>
      <c r="F5642" s="143"/>
      <c r="G5642" s="143"/>
    </row>
    <row r="5643" customFormat="false" ht="12.75" hidden="false" customHeight="false" outlineLevel="0" collapsed="false">
      <c r="E5643" s="143"/>
      <c r="F5643" s="143"/>
      <c r="G5643" s="143"/>
    </row>
    <row r="5644" customFormat="false" ht="12.75" hidden="false" customHeight="false" outlineLevel="0" collapsed="false">
      <c r="E5644" s="143"/>
      <c r="F5644" s="143"/>
      <c r="G5644" s="143"/>
    </row>
    <row r="5645" customFormat="false" ht="12.75" hidden="false" customHeight="false" outlineLevel="0" collapsed="false">
      <c r="E5645" s="143"/>
      <c r="F5645" s="143"/>
      <c r="G5645" s="143"/>
    </row>
    <row r="5646" customFormat="false" ht="12.75" hidden="false" customHeight="false" outlineLevel="0" collapsed="false">
      <c r="E5646" s="143"/>
      <c r="F5646" s="143"/>
      <c r="G5646" s="143"/>
    </row>
    <row r="5647" customFormat="false" ht="12.75" hidden="false" customHeight="false" outlineLevel="0" collapsed="false">
      <c r="E5647" s="143"/>
      <c r="F5647" s="143"/>
      <c r="G5647" s="143"/>
    </row>
    <row r="5648" customFormat="false" ht="12.75" hidden="false" customHeight="false" outlineLevel="0" collapsed="false">
      <c r="E5648" s="143"/>
      <c r="F5648" s="143"/>
      <c r="G5648" s="143"/>
    </row>
    <row r="5649" customFormat="false" ht="12.75" hidden="false" customHeight="false" outlineLevel="0" collapsed="false">
      <c r="E5649" s="143"/>
      <c r="F5649" s="143"/>
      <c r="G5649" s="143"/>
    </row>
    <row r="5650" customFormat="false" ht="12.75" hidden="false" customHeight="false" outlineLevel="0" collapsed="false">
      <c r="E5650" s="143"/>
      <c r="F5650" s="143"/>
      <c r="G5650" s="143"/>
    </row>
    <row r="5651" customFormat="false" ht="12.75" hidden="false" customHeight="false" outlineLevel="0" collapsed="false">
      <c r="E5651" s="143"/>
      <c r="F5651" s="143"/>
      <c r="G5651" s="143"/>
    </row>
    <row r="5652" customFormat="false" ht="12.75" hidden="false" customHeight="false" outlineLevel="0" collapsed="false">
      <c r="E5652" s="143"/>
      <c r="F5652" s="143"/>
      <c r="G5652" s="143"/>
    </row>
    <row r="5653" customFormat="false" ht="12.75" hidden="false" customHeight="false" outlineLevel="0" collapsed="false">
      <c r="E5653" s="143"/>
      <c r="F5653" s="143"/>
      <c r="G5653" s="143"/>
    </row>
    <row r="5654" customFormat="false" ht="12.75" hidden="false" customHeight="false" outlineLevel="0" collapsed="false">
      <c r="E5654" s="143"/>
      <c r="F5654" s="143"/>
      <c r="G5654" s="143"/>
    </row>
    <row r="5655" customFormat="false" ht="12.75" hidden="false" customHeight="false" outlineLevel="0" collapsed="false">
      <c r="E5655" s="143"/>
      <c r="F5655" s="143"/>
      <c r="G5655" s="143"/>
    </row>
    <row r="5656" customFormat="false" ht="12.75" hidden="false" customHeight="false" outlineLevel="0" collapsed="false">
      <c r="E5656" s="143"/>
      <c r="F5656" s="143"/>
      <c r="G5656" s="143"/>
    </row>
    <row r="5657" customFormat="false" ht="12.75" hidden="false" customHeight="false" outlineLevel="0" collapsed="false">
      <c r="E5657" s="143"/>
      <c r="F5657" s="143"/>
      <c r="G5657" s="143"/>
    </row>
    <row r="5658" customFormat="false" ht="12.75" hidden="false" customHeight="false" outlineLevel="0" collapsed="false">
      <c r="E5658" s="143"/>
      <c r="F5658" s="143"/>
      <c r="G5658" s="143"/>
    </row>
    <row r="5659" customFormat="false" ht="12.75" hidden="false" customHeight="false" outlineLevel="0" collapsed="false">
      <c r="E5659" s="143"/>
      <c r="F5659" s="143"/>
      <c r="G5659" s="143"/>
    </row>
    <row r="5660" customFormat="false" ht="12.75" hidden="false" customHeight="false" outlineLevel="0" collapsed="false">
      <c r="E5660" s="143"/>
      <c r="F5660" s="143"/>
      <c r="G5660" s="143"/>
    </row>
    <row r="5661" customFormat="false" ht="12.75" hidden="false" customHeight="false" outlineLevel="0" collapsed="false">
      <c r="E5661" s="143"/>
      <c r="F5661" s="143"/>
      <c r="G5661" s="143"/>
    </row>
    <row r="5662" customFormat="false" ht="12.75" hidden="false" customHeight="false" outlineLevel="0" collapsed="false">
      <c r="E5662" s="143"/>
      <c r="F5662" s="143"/>
      <c r="G5662" s="143"/>
    </row>
    <row r="5663" customFormat="false" ht="12.75" hidden="false" customHeight="false" outlineLevel="0" collapsed="false">
      <c r="E5663" s="143"/>
      <c r="F5663" s="143"/>
      <c r="G5663" s="143"/>
    </row>
    <row r="5664" customFormat="false" ht="12.75" hidden="false" customHeight="false" outlineLevel="0" collapsed="false">
      <c r="E5664" s="143"/>
      <c r="F5664" s="143"/>
      <c r="G5664" s="143"/>
    </row>
    <row r="5665" customFormat="false" ht="12.75" hidden="false" customHeight="false" outlineLevel="0" collapsed="false">
      <c r="E5665" s="143"/>
      <c r="F5665" s="143"/>
      <c r="G5665" s="143"/>
    </row>
    <row r="5666" customFormat="false" ht="12.75" hidden="false" customHeight="false" outlineLevel="0" collapsed="false">
      <c r="E5666" s="143"/>
      <c r="F5666" s="143"/>
      <c r="G5666" s="143"/>
    </row>
    <row r="5667" customFormat="false" ht="12.75" hidden="false" customHeight="false" outlineLevel="0" collapsed="false">
      <c r="E5667" s="143"/>
      <c r="F5667" s="143"/>
      <c r="G5667" s="143"/>
    </row>
    <row r="5668" customFormat="false" ht="12.75" hidden="false" customHeight="false" outlineLevel="0" collapsed="false">
      <c r="E5668" s="143"/>
      <c r="F5668" s="143"/>
      <c r="G5668" s="143"/>
    </row>
    <row r="5669" customFormat="false" ht="12.75" hidden="false" customHeight="false" outlineLevel="0" collapsed="false">
      <c r="E5669" s="143"/>
      <c r="F5669" s="143"/>
      <c r="G5669" s="143"/>
    </row>
    <row r="5670" customFormat="false" ht="12.75" hidden="false" customHeight="false" outlineLevel="0" collapsed="false">
      <c r="E5670" s="143"/>
      <c r="F5670" s="143"/>
      <c r="G5670" s="143"/>
    </row>
    <row r="5671" customFormat="false" ht="12.75" hidden="false" customHeight="false" outlineLevel="0" collapsed="false">
      <c r="E5671" s="143"/>
      <c r="F5671" s="143"/>
      <c r="G5671" s="143"/>
    </row>
    <row r="5672" customFormat="false" ht="12.75" hidden="false" customHeight="false" outlineLevel="0" collapsed="false">
      <c r="E5672" s="143"/>
      <c r="F5672" s="143"/>
      <c r="G5672" s="143"/>
    </row>
    <row r="5673" customFormat="false" ht="12.75" hidden="false" customHeight="false" outlineLevel="0" collapsed="false">
      <c r="E5673" s="143"/>
      <c r="F5673" s="143"/>
      <c r="G5673" s="143"/>
    </row>
    <row r="5674" customFormat="false" ht="12.75" hidden="false" customHeight="false" outlineLevel="0" collapsed="false">
      <c r="E5674" s="143"/>
      <c r="F5674" s="143"/>
      <c r="G5674" s="143"/>
    </row>
    <row r="5675" customFormat="false" ht="12.75" hidden="false" customHeight="false" outlineLevel="0" collapsed="false">
      <c r="E5675" s="143"/>
      <c r="F5675" s="143"/>
      <c r="G5675" s="143"/>
    </row>
    <row r="5676" customFormat="false" ht="12.75" hidden="false" customHeight="false" outlineLevel="0" collapsed="false">
      <c r="E5676" s="143"/>
      <c r="F5676" s="143"/>
      <c r="G5676" s="143"/>
    </row>
    <row r="5677" customFormat="false" ht="12.75" hidden="false" customHeight="false" outlineLevel="0" collapsed="false">
      <c r="E5677" s="143"/>
      <c r="F5677" s="143"/>
      <c r="G5677" s="143"/>
    </row>
    <row r="5678" customFormat="false" ht="12.75" hidden="false" customHeight="false" outlineLevel="0" collapsed="false">
      <c r="E5678" s="143"/>
      <c r="F5678" s="143"/>
      <c r="G5678" s="143"/>
    </row>
    <row r="5679" customFormat="false" ht="12.75" hidden="false" customHeight="false" outlineLevel="0" collapsed="false">
      <c r="E5679" s="143"/>
      <c r="F5679" s="143"/>
      <c r="G5679" s="143"/>
    </row>
    <row r="5680" customFormat="false" ht="12.75" hidden="false" customHeight="false" outlineLevel="0" collapsed="false">
      <c r="E5680" s="143"/>
      <c r="F5680" s="143"/>
      <c r="G5680" s="143"/>
    </row>
    <row r="5681" customFormat="false" ht="12.75" hidden="false" customHeight="false" outlineLevel="0" collapsed="false">
      <c r="E5681" s="143"/>
      <c r="F5681" s="143"/>
      <c r="G5681" s="143"/>
    </row>
    <row r="5682" customFormat="false" ht="12.75" hidden="false" customHeight="false" outlineLevel="0" collapsed="false">
      <c r="E5682" s="143"/>
      <c r="F5682" s="143"/>
      <c r="G5682" s="143"/>
    </row>
    <row r="5683" customFormat="false" ht="12.75" hidden="false" customHeight="false" outlineLevel="0" collapsed="false">
      <c r="E5683" s="143"/>
      <c r="F5683" s="143"/>
      <c r="G5683" s="143"/>
    </row>
    <row r="5684" customFormat="false" ht="12.75" hidden="false" customHeight="false" outlineLevel="0" collapsed="false">
      <c r="E5684" s="143"/>
      <c r="F5684" s="143"/>
      <c r="G5684" s="143"/>
    </row>
    <row r="5685" customFormat="false" ht="12.75" hidden="false" customHeight="false" outlineLevel="0" collapsed="false">
      <c r="E5685" s="143"/>
      <c r="F5685" s="143"/>
      <c r="G5685" s="143"/>
    </row>
    <row r="5686" customFormat="false" ht="12.75" hidden="false" customHeight="false" outlineLevel="0" collapsed="false">
      <c r="E5686" s="143"/>
      <c r="F5686" s="143"/>
      <c r="G5686" s="143"/>
    </row>
    <row r="5687" customFormat="false" ht="12.75" hidden="false" customHeight="false" outlineLevel="0" collapsed="false">
      <c r="E5687" s="143"/>
      <c r="F5687" s="143"/>
      <c r="G5687" s="143"/>
    </row>
    <row r="5688" customFormat="false" ht="12.75" hidden="false" customHeight="false" outlineLevel="0" collapsed="false">
      <c r="E5688" s="143"/>
      <c r="F5688" s="143"/>
      <c r="G5688" s="143"/>
    </row>
    <row r="5689" customFormat="false" ht="12.75" hidden="false" customHeight="false" outlineLevel="0" collapsed="false">
      <c r="E5689" s="143"/>
      <c r="F5689" s="143"/>
      <c r="G5689" s="143"/>
    </row>
    <row r="5690" customFormat="false" ht="12.75" hidden="false" customHeight="false" outlineLevel="0" collapsed="false">
      <c r="E5690" s="143"/>
      <c r="F5690" s="143"/>
      <c r="G5690" s="143"/>
    </row>
    <row r="5691" customFormat="false" ht="12.75" hidden="false" customHeight="false" outlineLevel="0" collapsed="false">
      <c r="E5691" s="143"/>
      <c r="F5691" s="143"/>
      <c r="G5691" s="143"/>
    </row>
    <row r="5692" customFormat="false" ht="12.75" hidden="false" customHeight="false" outlineLevel="0" collapsed="false">
      <c r="E5692" s="143"/>
      <c r="F5692" s="143"/>
      <c r="G5692" s="143"/>
    </row>
    <row r="5693" customFormat="false" ht="12.75" hidden="false" customHeight="false" outlineLevel="0" collapsed="false">
      <c r="E5693" s="143"/>
      <c r="F5693" s="143"/>
      <c r="G5693" s="143"/>
    </row>
    <row r="5694" customFormat="false" ht="12.75" hidden="false" customHeight="false" outlineLevel="0" collapsed="false">
      <c r="E5694" s="143"/>
      <c r="F5694" s="143"/>
      <c r="G5694" s="143"/>
    </row>
    <row r="5695" customFormat="false" ht="12.75" hidden="false" customHeight="false" outlineLevel="0" collapsed="false">
      <c r="E5695" s="143"/>
      <c r="F5695" s="143"/>
      <c r="G5695" s="143"/>
    </row>
    <row r="5696" customFormat="false" ht="12.75" hidden="false" customHeight="false" outlineLevel="0" collapsed="false">
      <c r="E5696" s="143"/>
      <c r="F5696" s="143"/>
      <c r="G5696" s="143"/>
    </row>
    <row r="5697" customFormat="false" ht="12.75" hidden="false" customHeight="false" outlineLevel="0" collapsed="false">
      <c r="E5697" s="143"/>
      <c r="F5697" s="143"/>
      <c r="G5697" s="143"/>
    </row>
    <row r="5698" customFormat="false" ht="12.75" hidden="false" customHeight="false" outlineLevel="0" collapsed="false">
      <c r="E5698" s="143"/>
      <c r="F5698" s="143"/>
      <c r="G5698" s="143"/>
    </row>
    <row r="5699" customFormat="false" ht="12.75" hidden="false" customHeight="false" outlineLevel="0" collapsed="false">
      <c r="E5699" s="143"/>
      <c r="F5699" s="143"/>
      <c r="G5699" s="143"/>
    </row>
    <row r="5700" customFormat="false" ht="12.75" hidden="false" customHeight="false" outlineLevel="0" collapsed="false">
      <c r="E5700" s="143"/>
      <c r="F5700" s="143"/>
      <c r="G5700" s="143"/>
    </row>
    <row r="5701" customFormat="false" ht="12.75" hidden="false" customHeight="false" outlineLevel="0" collapsed="false">
      <c r="E5701" s="143"/>
      <c r="F5701" s="143"/>
      <c r="G5701" s="143"/>
    </row>
    <row r="5702" customFormat="false" ht="12.75" hidden="false" customHeight="false" outlineLevel="0" collapsed="false">
      <c r="E5702" s="143"/>
      <c r="F5702" s="143"/>
      <c r="G5702" s="143"/>
    </row>
    <row r="5703" customFormat="false" ht="12.75" hidden="false" customHeight="false" outlineLevel="0" collapsed="false">
      <c r="E5703" s="143"/>
      <c r="F5703" s="143"/>
      <c r="G5703" s="143"/>
    </row>
    <row r="5704" customFormat="false" ht="12.75" hidden="false" customHeight="false" outlineLevel="0" collapsed="false">
      <c r="E5704" s="143"/>
      <c r="F5704" s="143"/>
      <c r="G5704" s="143"/>
    </row>
    <row r="5705" customFormat="false" ht="12.75" hidden="false" customHeight="false" outlineLevel="0" collapsed="false">
      <c r="E5705" s="143"/>
      <c r="F5705" s="143"/>
      <c r="G5705" s="143"/>
    </row>
    <row r="5706" customFormat="false" ht="12.75" hidden="false" customHeight="false" outlineLevel="0" collapsed="false">
      <c r="E5706" s="143"/>
      <c r="F5706" s="143"/>
      <c r="G5706" s="143"/>
    </row>
    <row r="5707" customFormat="false" ht="12.75" hidden="false" customHeight="false" outlineLevel="0" collapsed="false">
      <c r="E5707" s="143"/>
      <c r="F5707" s="143"/>
      <c r="G5707" s="143"/>
    </row>
    <row r="5708" customFormat="false" ht="12.75" hidden="false" customHeight="false" outlineLevel="0" collapsed="false">
      <c r="E5708" s="143"/>
      <c r="F5708" s="143"/>
      <c r="G5708" s="143"/>
    </row>
    <row r="5709" customFormat="false" ht="12.75" hidden="false" customHeight="false" outlineLevel="0" collapsed="false">
      <c r="E5709" s="143"/>
      <c r="F5709" s="143"/>
      <c r="G5709" s="143"/>
    </row>
    <row r="5710" customFormat="false" ht="12.75" hidden="false" customHeight="false" outlineLevel="0" collapsed="false">
      <c r="E5710" s="143"/>
      <c r="F5710" s="143"/>
      <c r="G5710" s="143"/>
    </row>
    <row r="5711" customFormat="false" ht="12.75" hidden="false" customHeight="false" outlineLevel="0" collapsed="false">
      <c r="E5711" s="143"/>
      <c r="F5711" s="143"/>
      <c r="G5711" s="143"/>
    </row>
    <row r="5712" customFormat="false" ht="12.75" hidden="false" customHeight="false" outlineLevel="0" collapsed="false">
      <c r="E5712" s="143"/>
      <c r="F5712" s="143"/>
      <c r="G5712" s="143"/>
    </row>
    <row r="5713" customFormat="false" ht="12.75" hidden="false" customHeight="false" outlineLevel="0" collapsed="false">
      <c r="E5713" s="143"/>
      <c r="F5713" s="143"/>
      <c r="G5713" s="143"/>
    </row>
    <row r="5714" customFormat="false" ht="12.75" hidden="false" customHeight="false" outlineLevel="0" collapsed="false">
      <c r="E5714" s="143"/>
      <c r="F5714" s="143"/>
      <c r="G5714" s="143"/>
    </row>
    <row r="5715" customFormat="false" ht="12.75" hidden="false" customHeight="false" outlineLevel="0" collapsed="false">
      <c r="E5715" s="143"/>
      <c r="F5715" s="143"/>
      <c r="G5715" s="143"/>
    </row>
    <row r="5716" customFormat="false" ht="12.75" hidden="false" customHeight="false" outlineLevel="0" collapsed="false">
      <c r="E5716" s="143"/>
      <c r="F5716" s="143"/>
      <c r="G5716" s="143"/>
    </row>
    <row r="5717" customFormat="false" ht="12.75" hidden="false" customHeight="false" outlineLevel="0" collapsed="false">
      <c r="E5717" s="143"/>
      <c r="F5717" s="143"/>
      <c r="G5717" s="143"/>
    </row>
    <row r="5718" customFormat="false" ht="12.75" hidden="false" customHeight="false" outlineLevel="0" collapsed="false">
      <c r="E5718" s="143"/>
      <c r="F5718" s="143"/>
      <c r="G5718" s="143"/>
    </row>
    <row r="5719" customFormat="false" ht="12.75" hidden="false" customHeight="false" outlineLevel="0" collapsed="false">
      <c r="E5719" s="143"/>
      <c r="F5719" s="143"/>
      <c r="G5719" s="143"/>
    </row>
    <row r="5720" customFormat="false" ht="12.75" hidden="false" customHeight="false" outlineLevel="0" collapsed="false">
      <c r="E5720" s="143"/>
      <c r="F5720" s="143"/>
      <c r="G5720" s="143"/>
    </row>
    <row r="5721" customFormat="false" ht="12.75" hidden="false" customHeight="false" outlineLevel="0" collapsed="false">
      <c r="E5721" s="143"/>
      <c r="F5721" s="143"/>
      <c r="G5721" s="143"/>
    </row>
    <row r="5722" customFormat="false" ht="12.75" hidden="false" customHeight="false" outlineLevel="0" collapsed="false">
      <c r="E5722" s="143"/>
      <c r="F5722" s="143"/>
      <c r="G5722" s="143"/>
    </row>
    <row r="5723" customFormat="false" ht="12.75" hidden="false" customHeight="false" outlineLevel="0" collapsed="false">
      <c r="E5723" s="143"/>
      <c r="F5723" s="143"/>
      <c r="G5723" s="143"/>
    </row>
    <row r="5724" customFormat="false" ht="12.75" hidden="false" customHeight="false" outlineLevel="0" collapsed="false">
      <c r="E5724" s="143"/>
      <c r="F5724" s="143"/>
      <c r="G5724" s="143"/>
    </row>
    <row r="5725" customFormat="false" ht="12.75" hidden="false" customHeight="false" outlineLevel="0" collapsed="false">
      <c r="E5725" s="143"/>
      <c r="F5725" s="143"/>
      <c r="G5725" s="143"/>
    </row>
    <row r="5726" customFormat="false" ht="12.75" hidden="false" customHeight="false" outlineLevel="0" collapsed="false">
      <c r="E5726" s="143"/>
      <c r="F5726" s="143"/>
      <c r="G5726" s="143"/>
    </row>
    <row r="5727" customFormat="false" ht="12.75" hidden="false" customHeight="false" outlineLevel="0" collapsed="false">
      <c r="E5727" s="143"/>
      <c r="F5727" s="143"/>
      <c r="G5727" s="143"/>
    </row>
    <row r="5728" customFormat="false" ht="12.75" hidden="false" customHeight="false" outlineLevel="0" collapsed="false">
      <c r="E5728" s="143"/>
      <c r="F5728" s="143"/>
      <c r="G5728" s="143"/>
    </row>
    <row r="5729" customFormat="false" ht="12.75" hidden="false" customHeight="false" outlineLevel="0" collapsed="false">
      <c r="E5729" s="143"/>
      <c r="F5729" s="143"/>
      <c r="G5729" s="143"/>
    </row>
    <row r="5730" customFormat="false" ht="12.75" hidden="false" customHeight="false" outlineLevel="0" collapsed="false">
      <c r="E5730" s="143"/>
      <c r="F5730" s="143"/>
      <c r="G5730" s="143"/>
    </row>
    <row r="5731" customFormat="false" ht="12.75" hidden="false" customHeight="false" outlineLevel="0" collapsed="false">
      <c r="E5731" s="143"/>
      <c r="F5731" s="143"/>
      <c r="G5731" s="143"/>
    </row>
    <row r="5732" customFormat="false" ht="12.75" hidden="false" customHeight="false" outlineLevel="0" collapsed="false">
      <c r="E5732" s="143"/>
      <c r="F5732" s="143"/>
      <c r="G5732" s="143"/>
    </row>
    <row r="5733" customFormat="false" ht="12.75" hidden="false" customHeight="false" outlineLevel="0" collapsed="false">
      <c r="E5733" s="143"/>
      <c r="F5733" s="143"/>
      <c r="G5733" s="143"/>
    </row>
    <row r="5734" customFormat="false" ht="12.75" hidden="false" customHeight="false" outlineLevel="0" collapsed="false">
      <c r="E5734" s="143"/>
      <c r="F5734" s="143"/>
      <c r="G5734" s="143"/>
    </row>
    <row r="5735" customFormat="false" ht="12.75" hidden="false" customHeight="false" outlineLevel="0" collapsed="false">
      <c r="E5735" s="143"/>
      <c r="F5735" s="143"/>
      <c r="G5735" s="143"/>
    </row>
    <row r="5736" customFormat="false" ht="12.75" hidden="false" customHeight="false" outlineLevel="0" collapsed="false">
      <c r="E5736" s="143"/>
      <c r="F5736" s="143"/>
      <c r="G5736" s="143"/>
    </row>
    <row r="5737" customFormat="false" ht="12.75" hidden="false" customHeight="false" outlineLevel="0" collapsed="false">
      <c r="E5737" s="143"/>
      <c r="F5737" s="143"/>
      <c r="G5737" s="143"/>
    </row>
    <row r="5738" customFormat="false" ht="12.75" hidden="false" customHeight="false" outlineLevel="0" collapsed="false">
      <c r="E5738" s="143"/>
      <c r="F5738" s="143"/>
      <c r="G5738" s="143"/>
    </row>
    <row r="5739" customFormat="false" ht="12.75" hidden="false" customHeight="false" outlineLevel="0" collapsed="false">
      <c r="E5739" s="143"/>
      <c r="F5739" s="143"/>
      <c r="G5739" s="143"/>
    </row>
    <row r="5740" customFormat="false" ht="12.75" hidden="false" customHeight="false" outlineLevel="0" collapsed="false">
      <c r="E5740" s="143"/>
      <c r="F5740" s="143"/>
      <c r="G5740" s="143"/>
    </row>
    <row r="5741" customFormat="false" ht="12.75" hidden="false" customHeight="false" outlineLevel="0" collapsed="false">
      <c r="E5741" s="143"/>
      <c r="F5741" s="143"/>
      <c r="G5741" s="143"/>
    </row>
    <row r="5742" customFormat="false" ht="12.75" hidden="false" customHeight="false" outlineLevel="0" collapsed="false">
      <c r="E5742" s="143"/>
      <c r="F5742" s="143"/>
      <c r="G5742" s="143"/>
    </row>
    <row r="5743" customFormat="false" ht="12.75" hidden="false" customHeight="false" outlineLevel="0" collapsed="false">
      <c r="E5743" s="143"/>
      <c r="F5743" s="143"/>
      <c r="G5743" s="143"/>
    </row>
    <row r="5744" customFormat="false" ht="12.75" hidden="false" customHeight="false" outlineLevel="0" collapsed="false">
      <c r="E5744" s="143"/>
      <c r="F5744" s="143"/>
      <c r="G5744" s="143"/>
    </row>
    <row r="5745" customFormat="false" ht="12.75" hidden="false" customHeight="false" outlineLevel="0" collapsed="false">
      <c r="E5745" s="143"/>
      <c r="F5745" s="143"/>
      <c r="G5745" s="143"/>
    </row>
    <row r="5746" customFormat="false" ht="12.75" hidden="false" customHeight="false" outlineLevel="0" collapsed="false">
      <c r="E5746" s="143"/>
      <c r="F5746" s="143"/>
      <c r="G5746" s="143"/>
    </row>
    <row r="5747" customFormat="false" ht="12.75" hidden="false" customHeight="false" outlineLevel="0" collapsed="false">
      <c r="E5747" s="143"/>
      <c r="F5747" s="143"/>
      <c r="G5747" s="143"/>
    </row>
    <row r="5748" customFormat="false" ht="12.75" hidden="false" customHeight="false" outlineLevel="0" collapsed="false">
      <c r="E5748" s="143"/>
      <c r="F5748" s="143"/>
      <c r="G5748" s="143"/>
    </row>
    <row r="5749" customFormat="false" ht="12.75" hidden="false" customHeight="false" outlineLevel="0" collapsed="false">
      <c r="E5749" s="143"/>
      <c r="F5749" s="143"/>
      <c r="G5749" s="143"/>
    </row>
    <row r="5750" customFormat="false" ht="12.75" hidden="false" customHeight="false" outlineLevel="0" collapsed="false">
      <c r="E5750" s="143"/>
      <c r="F5750" s="143"/>
      <c r="G5750" s="143"/>
    </row>
    <row r="5751" customFormat="false" ht="12.75" hidden="false" customHeight="false" outlineLevel="0" collapsed="false">
      <c r="E5751" s="143"/>
      <c r="F5751" s="143"/>
      <c r="G5751" s="143"/>
    </row>
    <row r="5752" customFormat="false" ht="12.75" hidden="false" customHeight="false" outlineLevel="0" collapsed="false">
      <c r="E5752" s="143"/>
      <c r="F5752" s="143"/>
      <c r="G5752" s="143"/>
    </row>
    <row r="5753" customFormat="false" ht="12.75" hidden="false" customHeight="false" outlineLevel="0" collapsed="false">
      <c r="E5753" s="143"/>
      <c r="F5753" s="143"/>
      <c r="G5753" s="143"/>
    </row>
    <row r="5754" customFormat="false" ht="12.75" hidden="false" customHeight="false" outlineLevel="0" collapsed="false">
      <c r="E5754" s="143"/>
      <c r="F5754" s="143"/>
      <c r="G5754" s="143"/>
    </row>
    <row r="5755" customFormat="false" ht="12.75" hidden="false" customHeight="false" outlineLevel="0" collapsed="false">
      <c r="E5755" s="143"/>
      <c r="F5755" s="143"/>
      <c r="G5755" s="143"/>
    </row>
    <row r="5756" customFormat="false" ht="12.75" hidden="false" customHeight="false" outlineLevel="0" collapsed="false">
      <c r="E5756" s="143"/>
      <c r="F5756" s="143"/>
      <c r="G5756" s="143"/>
    </row>
    <row r="5757" customFormat="false" ht="12.75" hidden="false" customHeight="false" outlineLevel="0" collapsed="false">
      <c r="E5757" s="143"/>
      <c r="F5757" s="143"/>
      <c r="G5757" s="143"/>
    </row>
    <row r="5758" customFormat="false" ht="12.75" hidden="false" customHeight="false" outlineLevel="0" collapsed="false">
      <c r="E5758" s="143"/>
      <c r="F5758" s="143"/>
      <c r="G5758" s="143"/>
    </row>
    <row r="5759" customFormat="false" ht="12.75" hidden="false" customHeight="false" outlineLevel="0" collapsed="false">
      <c r="E5759" s="143"/>
      <c r="F5759" s="143"/>
      <c r="G5759" s="143"/>
    </row>
    <row r="5760" customFormat="false" ht="12.75" hidden="false" customHeight="false" outlineLevel="0" collapsed="false">
      <c r="E5760" s="143"/>
      <c r="F5760" s="143"/>
      <c r="G5760" s="143"/>
    </row>
    <row r="5761" customFormat="false" ht="12.75" hidden="false" customHeight="false" outlineLevel="0" collapsed="false">
      <c r="E5761" s="143"/>
      <c r="F5761" s="143"/>
      <c r="G5761" s="143"/>
    </row>
    <row r="5762" customFormat="false" ht="12.75" hidden="false" customHeight="false" outlineLevel="0" collapsed="false">
      <c r="E5762" s="143"/>
      <c r="F5762" s="143"/>
      <c r="G5762" s="143"/>
    </row>
    <row r="5763" customFormat="false" ht="12.75" hidden="false" customHeight="false" outlineLevel="0" collapsed="false">
      <c r="E5763" s="143"/>
      <c r="F5763" s="143"/>
      <c r="G5763" s="143"/>
    </row>
    <row r="5764" customFormat="false" ht="12.75" hidden="false" customHeight="false" outlineLevel="0" collapsed="false">
      <c r="E5764" s="143"/>
      <c r="F5764" s="143"/>
      <c r="G5764" s="143"/>
    </row>
    <row r="5765" customFormat="false" ht="12.75" hidden="false" customHeight="false" outlineLevel="0" collapsed="false">
      <c r="E5765" s="143"/>
      <c r="F5765" s="143"/>
      <c r="G5765" s="143"/>
    </row>
    <row r="5766" customFormat="false" ht="12.75" hidden="false" customHeight="false" outlineLevel="0" collapsed="false">
      <c r="E5766" s="143"/>
      <c r="F5766" s="143"/>
      <c r="G5766" s="143"/>
    </row>
    <row r="5767" customFormat="false" ht="12.75" hidden="false" customHeight="false" outlineLevel="0" collapsed="false">
      <c r="E5767" s="143"/>
      <c r="F5767" s="143"/>
      <c r="G5767" s="143"/>
    </row>
    <row r="5768" customFormat="false" ht="12.75" hidden="false" customHeight="false" outlineLevel="0" collapsed="false">
      <c r="E5768" s="143"/>
      <c r="F5768" s="143"/>
      <c r="G5768" s="143"/>
    </row>
    <row r="5769" customFormat="false" ht="12.75" hidden="false" customHeight="false" outlineLevel="0" collapsed="false">
      <c r="E5769" s="143"/>
      <c r="F5769" s="143"/>
      <c r="G5769" s="143"/>
    </row>
    <row r="5770" customFormat="false" ht="12.75" hidden="false" customHeight="false" outlineLevel="0" collapsed="false">
      <c r="E5770" s="143"/>
      <c r="F5770" s="143"/>
      <c r="G5770" s="143"/>
    </row>
    <row r="5771" customFormat="false" ht="12.75" hidden="false" customHeight="false" outlineLevel="0" collapsed="false">
      <c r="E5771" s="143"/>
      <c r="F5771" s="143"/>
      <c r="G5771" s="143"/>
    </row>
    <row r="5772" customFormat="false" ht="12.75" hidden="false" customHeight="false" outlineLevel="0" collapsed="false">
      <c r="E5772" s="143"/>
      <c r="F5772" s="143"/>
      <c r="G5772" s="143"/>
    </row>
    <row r="5773" customFormat="false" ht="12.75" hidden="false" customHeight="false" outlineLevel="0" collapsed="false">
      <c r="E5773" s="143"/>
      <c r="F5773" s="143"/>
      <c r="G5773" s="143"/>
    </row>
    <row r="5774" customFormat="false" ht="12.75" hidden="false" customHeight="false" outlineLevel="0" collapsed="false">
      <c r="E5774" s="143"/>
      <c r="F5774" s="143"/>
      <c r="G5774" s="143"/>
    </row>
    <row r="5775" customFormat="false" ht="12.75" hidden="false" customHeight="false" outlineLevel="0" collapsed="false">
      <c r="E5775" s="143"/>
      <c r="F5775" s="143"/>
      <c r="G5775" s="143"/>
    </row>
    <row r="5776" customFormat="false" ht="12.75" hidden="false" customHeight="false" outlineLevel="0" collapsed="false">
      <c r="E5776" s="143"/>
      <c r="F5776" s="143"/>
      <c r="G5776" s="143"/>
    </row>
    <row r="5777" customFormat="false" ht="12.75" hidden="false" customHeight="false" outlineLevel="0" collapsed="false">
      <c r="E5777" s="143"/>
      <c r="F5777" s="143"/>
      <c r="G5777" s="143"/>
    </row>
    <row r="5778" customFormat="false" ht="12.75" hidden="false" customHeight="false" outlineLevel="0" collapsed="false">
      <c r="E5778" s="143"/>
      <c r="F5778" s="143"/>
      <c r="G5778" s="143"/>
    </row>
    <row r="5779" customFormat="false" ht="12.75" hidden="false" customHeight="false" outlineLevel="0" collapsed="false">
      <c r="E5779" s="143"/>
      <c r="F5779" s="143"/>
      <c r="G5779" s="143"/>
    </row>
    <row r="5780" customFormat="false" ht="12.75" hidden="false" customHeight="false" outlineLevel="0" collapsed="false">
      <c r="E5780" s="143"/>
      <c r="F5780" s="143"/>
      <c r="G5780" s="143"/>
    </row>
    <row r="5781" customFormat="false" ht="12.75" hidden="false" customHeight="false" outlineLevel="0" collapsed="false">
      <c r="E5781" s="143"/>
      <c r="F5781" s="143"/>
      <c r="G5781" s="143"/>
    </row>
    <row r="5782" customFormat="false" ht="12.75" hidden="false" customHeight="false" outlineLevel="0" collapsed="false">
      <c r="E5782" s="143"/>
      <c r="F5782" s="143"/>
      <c r="G5782" s="143"/>
    </row>
    <row r="5783" customFormat="false" ht="12.75" hidden="false" customHeight="false" outlineLevel="0" collapsed="false">
      <c r="E5783" s="143"/>
      <c r="F5783" s="143"/>
      <c r="G5783" s="143"/>
    </row>
    <row r="5784" customFormat="false" ht="12.75" hidden="false" customHeight="false" outlineLevel="0" collapsed="false">
      <c r="E5784" s="143"/>
      <c r="F5784" s="143"/>
      <c r="G5784" s="143"/>
    </row>
    <row r="5785" customFormat="false" ht="12.75" hidden="false" customHeight="false" outlineLevel="0" collapsed="false">
      <c r="E5785" s="143"/>
      <c r="F5785" s="143"/>
      <c r="G5785" s="143"/>
    </row>
    <row r="5786" customFormat="false" ht="12.75" hidden="false" customHeight="false" outlineLevel="0" collapsed="false">
      <c r="E5786" s="143"/>
      <c r="F5786" s="143"/>
      <c r="G5786" s="143"/>
    </row>
    <row r="5787" customFormat="false" ht="12.75" hidden="false" customHeight="false" outlineLevel="0" collapsed="false">
      <c r="E5787" s="143"/>
      <c r="F5787" s="143"/>
      <c r="G5787" s="143"/>
    </row>
    <row r="5788" customFormat="false" ht="12.75" hidden="false" customHeight="false" outlineLevel="0" collapsed="false">
      <c r="E5788" s="143"/>
      <c r="F5788" s="143"/>
      <c r="G5788" s="143"/>
    </row>
    <row r="5789" customFormat="false" ht="12.75" hidden="false" customHeight="false" outlineLevel="0" collapsed="false">
      <c r="E5789" s="143"/>
      <c r="F5789" s="143"/>
      <c r="G5789" s="143"/>
    </row>
    <row r="5790" customFormat="false" ht="12.75" hidden="false" customHeight="false" outlineLevel="0" collapsed="false">
      <c r="E5790" s="143"/>
      <c r="F5790" s="143"/>
      <c r="G5790" s="143"/>
    </row>
    <row r="5791" customFormat="false" ht="12.75" hidden="false" customHeight="false" outlineLevel="0" collapsed="false">
      <c r="E5791" s="143"/>
      <c r="F5791" s="143"/>
      <c r="G5791" s="143"/>
    </row>
    <row r="5792" customFormat="false" ht="12.75" hidden="false" customHeight="false" outlineLevel="0" collapsed="false">
      <c r="E5792" s="143"/>
      <c r="F5792" s="143"/>
      <c r="G5792" s="143"/>
    </row>
    <row r="5793" customFormat="false" ht="12.75" hidden="false" customHeight="false" outlineLevel="0" collapsed="false">
      <c r="E5793" s="143"/>
      <c r="F5793" s="143"/>
      <c r="G5793" s="143"/>
    </row>
    <row r="5794" customFormat="false" ht="12.75" hidden="false" customHeight="false" outlineLevel="0" collapsed="false">
      <c r="E5794" s="143"/>
      <c r="F5794" s="143"/>
      <c r="G5794" s="143"/>
    </row>
    <row r="5795" customFormat="false" ht="12.75" hidden="false" customHeight="false" outlineLevel="0" collapsed="false">
      <c r="E5795" s="143"/>
      <c r="F5795" s="143"/>
      <c r="G5795" s="143"/>
    </row>
    <row r="5796" customFormat="false" ht="12.75" hidden="false" customHeight="false" outlineLevel="0" collapsed="false">
      <c r="E5796" s="143"/>
      <c r="F5796" s="143"/>
      <c r="G5796" s="143"/>
    </row>
    <row r="5797" customFormat="false" ht="12.75" hidden="false" customHeight="false" outlineLevel="0" collapsed="false">
      <c r="E5797" s="143"/>
      <c r="F5797" s="143"/>
      <c r="G5797" s="143"/>
    </row>
    <row r="5798" customFormat="false" ht="12.75" hidden="false" customHeight="false" outlineLevel="0" collapsed="false">
      <c r="E5798" s="143"/>
      <c r="F5798" s="143"/>
      <c r="G5798" s="143"/>
    </row>
    <row r="5799" customFormat="false" ht="12.75" hidden="false" customHeight="false" outlineLevel="0" collapsed="false">
      <c r="E5799" s="143"/>
      <c r="F5799" s="143"/>
      <c r="G5799" s="143"/>
    </row>
    <row r="5800" customFormat="false" ht="12.75" hidden="false" customHeight="false" outlineLevel="0" collapsed="false">
      <c r="E5800" s="143"/>
      <c r="F5800" s="143"/>
      <c r="G5800" s="143"/>
    </row>
    <row r="5801" customFormat="false" ht="12.75" hidden="false" customHeight="false" outlineLevel="0" collapsed="false">
      <c r="E5801" s="143"/>
      <c r="F5801" s="143"/>
      <c r="G5801" s="143"/>
    </row>
    <row r="5802" customFormat="false" ht="12.75" hidden="false" customHeight="false" outlineLevel="0" collapsed="false">
      <c r="E5802" s="143"/>
      <c r="F5802" s="143"/>
      <c r="G5802" s="143"/>
    </row>
    <row r="5803" customFormat="false" ht="12.75" hidden="false" customHeight="false" outlineLevel="0" collapsed="false">
      <c r="E5803" s="143"/>
      <c r="F5803" s="143"/>
      <c r="G5803" s="143"/>
    </row>
    <row r="5804" customFormat="false" ht="12.75" hidden="false" customHeight="false" outlineLevel="0" collapsed="false">
      <c r="E5804" s="143"/>
      <c r="F5804" s="143"/>
      <c r="G5804" s="143"/>
    </row>
    <row r="5805" customFormat="false" ht="12.75" hidden="false" customHeight="false" outlineLevel="0" collapsed="false">
      <c r="E5805" s="143"/>
      <c r="F5805" s="143"/>
      <c r="G5805" s="143"/>
    </row>
    <row r="5806" customFormat="false" ht="12.75" hidden="false" customHeight="false" outlineLevel="0" collapsed="false">
      <c r="E5806" s="143"/>
      <c r="F5806" s="143"/>
      <c r="G5806" s="143"/>
    </row>
    <row r="5807" customFormat="false" ht="12.75" hidden="false" customHeight="false" outlineLevel="0" collapsed="false">
      <c r="E5807" s="143"/>
      <c r="F5807" s="143"/>
      <c r="G5807" s="143"/>
    </row>
    <row r="5808" customFormat="false" ht="12.75" hidden="false" customHeight="false" outlineLevel="0" collapsed="false">
      <c r="E5808" s="143"/>
      <c r="F5808" s="143"/>
      <c r="G5808" s="143"/>
    </row>
    <row r="5809" customFormat="false" ht="12.75" hidden="false" customHeight="false" outlineLevel="0" collapsed="false">
      <c r="E5809" s="143"/>
      <c r="F5809" s="143"/>
      <c r="G5809" s="143"/>
    </row>
    <row r="5810" customFormat="false" ht="12.75" hidden="false" customHeight="false" outlineLevel="0" collapsed="false">
      <c r="E5810" s="143"/>
      <c r="F5810" s="143"/>
      <c r="G5810" s="143"/>
    </row>
    <row r="5811" customFormat="false" ht="12.75" hidden="false" customHeight="false" outlineLevel="0" collapsed="false">
      <c r="E5811" s="143"/>
      <c r="F5811" s="143"/>
      <c r="G5811" s="143"/>
    </row>
    <row r="5812" customFormat="false" ht="12.75" hidden="false" customHeight="false" outlineLevel="0" collapsed="false">
      <c r="E5812" s="143"/>
      <c r="F5812" s="143"/>
      <c r="G5812" s="143"/>
    </row>
    <row r="5813" customFormat="false" ht="12.75" hidden="false" customHeight="false" outlineLevel="0" collapsed="false">
      <c r="E5813" s="143"/>
      <c r="F5813" s="143"/>
      <c r="G5813" s="143"/>
    </row>
    <row r="5814" customFormat="false" ht="12.75" hidden="false" customHeight="false" outlineLevel="0" collapsed="false">
      <c r="E5814" s="143"/>
      <c r="F5814" s="143"/>
      <c r="G5814" s="143"/>
    </row>
    <row r="5815" customFormat="false" ht="12.75" hidden="false" customHeight="false" outlineLevel="0" collapsed="false">
      <c r="E5815" s="143"/>
      <c r="F5815" s="143"/>
      <c r="G5815" s="143"/>
    </row>
    <row r="5816" customFormat="false" ht="12.75" hidden="false" customHeight="false" outlineLevel="0" collapsed="false">
      <c r="E5816" s="143"/>
      <c r="F5816" s="143"/>
      <c r="G5816" s="143"/>
    </row>
    <row r="5817" customFormat="false" ht="12.75" hidden="false" customHeight="false" outlineLevel="0" collapsed="false">
      <c r="E5817" s="143"/>
      <c r="F5817" s="143"/>
      <c r="G5817" s="143"/>
    </row>
    <row r="5818" customFormat="false" ht="12.75" hidden="false" customHeight="false" outlineLevel="0" collapsed="false">
      <c r="E5818" s="143"/>
      <c r="F5818" s="143"/>
      <c r="G5818" s="143"/>
    </row>
    <row r="5819" customFormat="false" ht="12.75" hidden="false" customHeight="false" outlineLevel="0" collapsed="false">
      <c r="E5819" s="143"/>
      <c r="F5819" s="143"/>
      <c r="G5819" s="143"/>
    </row>
    <row r="5820" customFormat="false" ht="12.75" hidden="false" customHeight="false" outlineLevel="0" collapsed="false">
      <c r="E5820" s="143"/>
      <c r="F5820" s="143"/>
      <c r="G5820" s="143"/>
    </row>
    <row r="5821" customFormat="false" ht="12.75" hidden="false" customHeight="false" outlineLevel="0" collapsed="false">
      <c r="E5821" s="143"/>
      <c r="F5821" s="143"/>
      <c r="G5821" s="143"/>
    </row>
    <row r="5822" customFormat="false" ht="12.75" hidden="false" customHeight="false" outlineLevel="0" collapsed="false">
      <c r="E5822" s="143"/>
      <c r="F5822" s="143"/>
      <c r="G5822" s="143"/>
    </row>
    <row r="5823" customFormat="false" ht="12.75" hidden="false" customHeight="false" outlineLevel="0" collapsed="false">
      <c r="E5823" s="143"/>
      <c r="F5823" s="143"/>
      <c r="G5823" s="143"/>
    </row>
    <row r="5824" customFormat="false" ht="12.75" hidden="false" customHeight="false" outlineLevel="0" collapsed="false">
      <c r="E5824" s="143"/>
      <c r="F5824" s="143"/>
      <c r="G5824" s="143"/>
    </row>
    <row r="5825" customFormat="false" ht="12.75" hidden="false" customHeight="false" outlineLevel="0" collapsed="false">
      <c r="E5825" s="143"/>
      <c r="F5825" s="143"/>
      <c r="G5825" s="143"/>
    </row>
    <row r="5826" customFormat="false" ht="12.75" hidden="false" customHeight="false" outlineLevel="0" collapsed="false">
      <c r="E5826" s="143"/>
      <c r="F5826" s="143"/>
      <c r="G5826" s="143"/>
    </row>
    <row r="5827" customFormat="false" ht="12.75" hidden="false" customHeight="false" outlineLevel="0" collapsed="false">
      <c r="E5827" s="143"/>
      <c r="F5827" s="143"/>
      <c r="G5827" s="143"/>
    </row>
    <row r="5828" customFormat="false" ht="12.75" hidden="false" customHeight="false" outlineLevel="0" collapsed="false">
      <c r="E5828" s="143"/>
      <c r="F5828" s="143"/>
      <c r="G5828" s="143"/>
    </row>
    <row r="5829" customFormat="false" ht="12.75" hidden="false" customHeight="false" outlineLevel="0" collapsed="false">
      <c r="E5829" s="143"/>
      <c r="F5829" s="143"/>
      <c r="G5829" s="143"/>
    </row>
    <row r="5830" customFormat="false" ht="12.75" hidden="false" customHeight="false" outlineLevel="0" collapsed="false">
      <c r="E5830" s="143"/>
      <c r="F5830" s="143"/>
      <c r="G5830" s="143"/>
    </row>
    <row r="5831" customFormat="false" ht="12.75" hidden="false" customHeight="false" outlineLevel="0" collapsed="false">
      <c r="E5831" s="143"/>
      <c r="F5831" s="143"/>
      <c r="G5831" s="143"/>
    </row>
    <row r="5832" customFormat="false" ht="12.75" hidden="false" customHeight="false" outlineLevel="0" collapsed="false">
      <c r="E5832" s="143"/>
      <c r="F5832" s="143"/>
      <c r="G5832" s="143"/>
    </row>
    <row r="5833" customFormat="false" ht="12.75" hidden="false" customHeight="false" outlineLevel="0" collapsed="false">
      <c r="E5833" s="143"/>
      <c r="F5833" s="143"/>
      <c r="G5833" s="143"/>
    </row>
    <row r="5834" customFormat="false" ht="12.75" hidden="false" customHeight="false" outlineLevel="0" collapsed="false">
      <c r="E5834" s="143"/>
      <c r="F5834" s="143"/>
      <c r="G5834" s="143"/>
    </row>
    <row r="5835" customFormat="false" ht="12.75" hidden="false" customHeight="false" outlineLevel="0" collapsed="false">
      <c r="E5835" s="143"/>
      <c r="F5835" s="143"/>
      <c r="G5835" s="143"/>
    </row>
    <row r="5836" customFormat="false" ht="12.75" hidden="false" customHeight="false" outlineLevel="0" collapsed="false">
      <c r="E5836" s="143"/>
      <c r="F5836" s="143"/>
      <c r="G5836" s="143"/>
    </row>
    <row r="5837" customFormat="false" ht="12.75" hidden="false" customHeight="false" outlineLevel="0" collapsed="false">
      <c r="E5837" s="143"/>
      <c r="F5837" s="143"/>
      <c r="G5837" s="143"/>
    </row>
    <row r="5838" customFormat="false" ht="12.75" hidden="false" customHeight="false" outlineLevel="0" collapsed="false">
      <c r="E5838" s="143"/>
      <c r="F5838" s="143"/>
      <c r="G5838" s="143"/>
    </row>
    <row r="5839" customFormat="false" ht="12.75" hidden="false" customHeight="false" outlineLevel="0" collapsed="false">
      <c r="E5839" s="143"/>
      <c r="F5839" s="143"/>
      <c r="G5839" s="143"/>
    </row>
    <row r="5840" customFormat="false" ht="12.75" hidden="false" customHeight="false" outlineLevel="0" collapsed="false">
      <c r="E5840" s="143"/>
      <c r="F5840" s="143"/>
      <c r="G5840" s="143"/>
    </row>
    <row r="5841" customFormat="false" ht="12.75" hidden="false" customHeight="false" outlineLevel="0" collapsed="false">
      <c r="E5841" s="143"/>
      <c r="F5841" s="143"/>
      <c r="G5841" s="143"/>
    </row>
    <row r="5842" customFormat="false" ht="12.75" hidden="false" customHeight="false" outlineLevel="0" collapsed="false">
      <c r="E5842" s="143"/>
      <c r="F5842" s="143"/>
      <c r="G5842" s="143"/>
    </row>
    <row r="5843" customFormat="false" ht="12.75" hidden="false" customHeight="false" outlineLevel="0" collapsed="false">
      <c r="E5843" s="143"/>
      <c r="F5843" s="143"/>
      <c r="G5843" s="143"/>
    </row>
    <row r="5844" customFormat="false" ht="12.75" hidden="false" customHeight="false" outlineLevel="0" collapsed="false">
      <c r="E5844" s="143"/>
      <c r="F5844" s="143"/>
      <c r="G5844" s="143"/>
    </row>
    <row r="5845" customFormat="false" ht="12.75" hidden="false" customHeight="false" outlineLevel="0" collapsed="false">
      <c r="E5845" s="143"/>
      <c r="F5845" s="143"/>
      <c r="G5845" s="143"/>
    </row>
    <row r="5846" customFormat="false" ht="12.75" hidden="false" customHeight="false" outlineLevel="0" collapsed="false">
      <c r="E5846" s="143"/>
      <c r="F5846" s="143"/>
      <c r="G5846" s="143"/>
    </row>
    <row r="5847" customFormat="false" ht="12.75" hidden="false" customHeight="false" outlineLevel="0" collapsed="false">
      <c r="E5847" s="143"/>
      <c r="F5847" s="143"/>
      <c r="G5847" s="143"/>
    </row>
    <row r="5848" customFormat="false" ht="12.75" hidden="false" customHeight="false" outlineLevel="0" collapsed="false">
      <c r="E5848" s="143"/>
      <c r="F5848" s="143"/>
      <c r="G5848" s="143"/>
    </row>
    <row r="5849" customFormat="false" ht="12.75" hidden="false" customHeight="false" outlineLevel="0" collapsed="false">
      <c r="E5849" s="143"/>
      <c r="F5849" s="143"/>
      <c r="G5849" s="143"/>
    </row>
    <row r="5850" customFormat="false" ht="12.75" hidden="false" customHeight="false" outlineLevel="0" collapsed="false">
      <c r="E5850" s="143"/>
      <c r="F5850" s="143"/>
      <c r="G5850" s="143"/>
    </row>
    <row r="5851" customFormat="false" ht="12.75" hidden="false" customHeight="false" outlineLevel="0" collapsed="false">
      <c r="E5851" s="143"/>
      <c r="F5851" s="143"/>
      <c r="G5851" s="143"/>
    </row>
    <row r="5852" customFormat="false" ht="12.75" hidden="false" customHeight="false" outlineLevel="0" collapsed="false">
      <c r="E5852" s="143"/>
      <c r="F5852" s="143"/>
      <c r="G5852" s="143"/>
    </row>
    <row r="5853" customFormat="false" ht="12.75" hidden="false" customHeight="false" outlineLevel="0" collapsed="false">
      <c r="E5853" s="143"/>
      <c r="F5853" s="143"/>
      <c r="G5853" s="143"/>
    </row>
    <row r="5854" customFormat="false" ht="12.75" hidden="false" customHeight="false" outlineLevel="0" collapsed="false">
      <c r="E5854" s="143"/>
      <c r="F5854" s="143"/>
      <c r="G5854" s="143"/>
    </row>
    <row r="5855" customFormat="false" ht="12.75" hidden="false" customHeight="false" outlineLevel="0" collapsed="false">
      <c r="E5855" s="143"/>
      <c r="F5855" s="143"/>
      <c r="G5855" s="143"/>
    </row>
    <row r="5856" customFormat="false" ht="12.75" hidden="false" customHeight="false" outlineLevel="0" collapsed="false">
      <c r="E5856" s="143"/>
      <c r="F5856" s="143"/>
      <c r="G5856" s="143"/>
    </row>
    <row r="5857" customFormat="false" ht="12.75" hidden="false" customHeight="false" outlineLevel="0" collapsed="false">
      <c r="E5857" s="143"/>
      <c r="F5857" s="143"/>
      <c r="G5857" s="143"/>
    </row>
    <row r="5858" customFormat="false" ht="12.75" hidden="false" customHeight="false" outlineLevel="0" collapsed="false">
      <c r="E5858" s="143"/>
      <c r="F5858" s="143"/>
      <c r="G5858" s="143"/>
    </row>
    <row r="5859" customFormat="false" ht="12.75" hidden="false" customHeight="false" outlineLevel="0" collapsed="false">
      <c r="E5859" s="143"/>
      <c r="F5859" s="143"/>
      <c r="G5859" s="143"/>
    </row>
    <row r="5860" customFormat="false" ht="12.75" hidden="false" customHeight="false" outlineLevel="0" collapsed="false">
      <c r="E5860" s="143"/>
      <c r="F5860" s="143"/>
      <c r="G5860" s="143"/>
    </row>
    <row r="5861" customFormat="false" ht="12.75" hidden="false" customHeight="false" outlineLevel="0" collapsed="false">
      <c r="E5861" s="143"/>
      <c r="F5861" s="143"/>
      <c r="G5861" s="143"/>
    </row>
    <row r="5862" customFormat="false" ht="12.75" hidden="false" customHeight="false" outlineLevel="0" collapsed="false">
      <c r="E5862" s="143"/>
      <c r="F5862" s="143"/>
      <c r="G5862" s="143"/>
    </row>
    <row r="5863" customFormat="false" ht="12.75" hidden="false" customHeight="false" outlineLevel="0" collapsed="false">
      <c r="E5863" s="143"/>
      <c r="F5863" s="143"/>
      <c r="G5863" s="143"/>
    </row>
    <row r="5864" customFormat="false" ht="12.75" hidden="false" customHeight="false" outlineLevel="0" collapsed="false">
      <c r="E5864" s="143"/>
      <c r="F5864" s="143"/>
      <c r="G5864" s="143"/>
    </row>
    <row r="5865" customFormat="false" ht="12.75" hidden="false" customHeight="false" outlineLevel="0" collapsed="false">
      <c r="E5865" s="143"/>
      <c r="F5865" s="143"/>
      <c r="G5865" s="143"/>
    </row>
    <row r="5866" customFormat="false" ht="12.75" hidden="false" customHeight="false" outlineLevel="0" collapsed="false">
      <c r="E5866" s="143"/>
      <c r="F5866" s="143"/>
      <c r="G5866" s="143"/>
    </row>
    <row r="5867" customFormat="false" ht="12.75" hidden="false" customHeight="false" outlineLevel="0" collapsed="false">
      <c r="E5867" s="143"/>
      <c r="F5867" s="143"/>
      <c r="G5867" s="143"/>
    </row>
    <row r="5868" customFormat="false" ht="12.75" hidden="false" customHeight="false" outlineLevel="0" collapsed="false">
      <c r="E5868" s="143"/>
      <c r="F5868" s="143"/>
      <c r="G5868" s="143"/>
    </row>
    <row r="5869" customFormat="false" ht="12.75" hidden="false" customHeight="false" outlineLevel="0" collapsed="false">
      <c r="E5869" s="143"/>
      <c r="F5869" s="143"/>
      <c r="G5869" s="143"/>
    </row>
    <row r="5870" customFormat="false" ht="12.75" hidden="false" customHeight="false" outlineLevel="0" collapsed="false">
      <c r="E5870" s="143"/>
      <c r="F5870" s="143"/>
      <c r="G5870" s="143"/>
    </row>
    <row r="5871" customFormat="false" ht="12.75" hidden="false" customHeight="false" outlineLevel="0" collapsed="false">
      <c r="E5871" s="143"/>
      <c r="F5871" s="143"/>
      <c r="G5871" s="143"/>
    </row>
    <row r="5872" customFormat="false" ht="12.75" hidden="false" customHeight="false" outlineLevel="0" collapsed="false">
      <c r="E5872" s="143"/>
      <c r="F5872" s="143"/>
      <c r="G5872" s="143"/>
    </row>
    <row r="5873" customFormat="false" ht="12.75" hidden="false" customHeight="false" outlineLevel="0" collapsed="false">
      <c r="E5873" s="143"/>
      <c r="F5873" s="143"/>
      <c r="G5873" s="143"/>
    </row>
    <row r="5874" customFormat="false" ht="12.75" hidden="false" customHeight="false" outlineLevel="0" collapsed="false">
      <c r="E5874" s="143"/>
      <c r="F5874" s="143"/>
      <c r="G5874" s="143"/>
    </row>
    <row r="5875" customFormat="false" ht="12.75" hidden="false" customHeight="false" outlineLevel="0" collapsed="false">
      <c r="E5875" s="143"/>
      <c r="F5875" s="143"/>
      <c r="G5875" s="143"/>
    </row>
    <row r="5876" customFormat="false" ht="12.75" hidden="false" customHeight="false" outlineLevel="0" collapsed="false">
      <c r="E5876" s="143"/>
      <c r="F5876" s="143"/>
      <c r="G5876" s="143"/>
    </row>
    <row r="5877" customFormat="false" ht="12.75" hidden="false" customHeight="false" outlineLevel="0" collapsed="false">
      <c r="E5877" s="143"/>
      <c r="F5877" s="143"/>
      <c r="G5877" s="143"/>
    </row>
    <row r="5878" customFormat="false" ht="12.75" hidden="false" customHeight="false" outlineLevel="0" collapsed="false">
      <c r="E5878" s="143"/>
      <c r="F5878" s="143"/>
      <c r="G5878" s="143"/>
    </row>
    <row r="5879" customFormat="false" ht="12.75" hidden="false" customHeight="false" outlineLevel="0" collapsed="false">
      <c r="E5879" s="143"/>
      <c r="F5879" s="143"/>
      <c r="G5879" s="143"/>
    </row>
    <row r="5880" customFormat="false" ht="12.75" hidden="false" customHeight="false" outlineLevel="0" collapsed="false">
      <c r="E5880" s="143"/>
      <c r="F5880" s="143"/>
      <c r="G5880" s="143"/>
    </row>
    <row r="5881" customFormat="false" ht="12.75" hidden="false" customHeight="false" outlineLevel="0" collapsed="false">
      <c r="E5881" s="143"/>
      <c r="F5881" s="143"/>
      <c r="G5881" s="143"/>
    </row>
    <row r="5882" customFormat="false" ht="12.75" hidden="false" customHeight="false" outlineLevel="0" collapsed="false">
      <c r="E5882" s="143"/>
      <c r="F5882" s="143"/>
      <c r="G5882" s="143"/>
    </row>
    <row r="5883" customFormat="false" ht="12.75" hidden="false" customHeight="false" outlineLevel="0" collapsed="false">
      <c r="E5883" s="143"/>
      <c r="F5883" s="143"/>
      <c r="G5883" s="143"/>
    </row>
    <row r="5884" customFormat="false" ht="12.75" hidden="false" customHeight="false" outlineLevel="0" collapsed="false">
      <c r="E5884" s="143"/>
      <c r="F5884" s="143"/>
      <c r="G5884" s="143"/>
    </row>
    <row r="5885" customFormat="false" ht="12.75" hidden="false" customHeight="false" outlineLevel="0" collapsed="false">
      <c r="E5885" s="143"/>
      <c r="F5885" s="143"/>
      <c r="G5885" s="143"/>
    </row>
    <row r="5886" customFormat="false" ht="12.75" hidden="false" customHeight="false" outlineLevel="0" collapsed="false">
      <c r="E5886" s="143"/>
      <c r="F5886" s="143"/>
      <c r="G5886" s="143"/>
    </row>
    <row r="5887" customFormat="false" ht="12.75" hidden="false" customHeight="false" outlineLevel="0" collapsed="false">
      <c r="E5887" s="143"/>
      <c r="F5887" s="143"/>
      <c r="G5887" s="143"/>
    </row>
    <row r="5888" customFormat="false" ht="12.75" hidden="false" customHeight="false" outlineLevel="0" collapsed="false">
      <c r="E5888" s="143"/>
      <c r="F5888" s="143"/>
      <c r="G5888" s="143"/>
    </row>
    <row r="5889" customFormat="false" ht="12.75" hidden="false" customHeight="false" outlineLevel="0" collapsed="false">
      <c r="E5889" s="143"/>
      <c r="F5889" s="143"/>
      <c r="G5889" s="143"/>
    </row>
    <row r="5890" customFormat="false" ht="12.75" hidden="false" customHeight="false" outlineLevel="0" collapsed="false">
      <c r="E5890" s="143"/>
      <c r="F5890" s="143"/>
      <c r="G5890" s="143"/>
    </row>
    <row r="5891" customFormat="false" ht="12.75" hidden="false" customHeight="false" outlineLevel="0" collapsed="false">
      <c r="E5891" s="143"/>
      <c r="F5891" s="143"/>
      <c r="G5891" s="143"/>
    </row>
    <row r="5892" customFormat="false" ht="12.75" hidden="false" customHeight="false" outlineLevel="0" collapsed="false">
      <c r="E5892" s="143"/>
      <c r="F5892" s="143"/>
      <c r="G5892" s="143"/>
    </row>
    <row r="5893" customFormat="false" ht="12.75" hidden="false" customHeight="false" outlineLevel="0" collapsed="false">
      <c r="E5893" s="143"/>
      <c r="F5893" s="143"/>
      <c r="G5893" s="143"/>
    </row>
    <row r="5894" customFormat="false" ht="12.75" hidden="false" customHeight="false" outlineLevel="0" collapsed="false">
      <c r="E5894" s="143"/>
      <c r="F5894" s="143"/>
      <c r="G5894" s="143"/>
    </row>
    <row r="5895" customFormat="false" ht="12.75" hidden="false" customHeight="false" outlineLevel="0" collapsed="false">
      <c r="E5895" s="143"/>
      <c r="F5895" s="143"/>
      <c r="G5895" s="143"/>
    </row>
    <row r="5896" customFormat="false" ht="12.75" hidden="false" customHeight="false" outlineLevel="0" collapsed="false">
      <c r="E5896" s="143"/>
      <c r="F5896" s="143"/>
      <c r="G5896" s="143"/>
    </row>
    <row r="5897" customFormat="false" ht="12.75" hidden="false" customHeight="false" outlineLevel="0" collapsed="false">
      <c r="E5897" s="143"/>
      <c r="F5897" s="143"/>
      <c r="G5897" s="143"/>
    </row>
    <row r="5898" customFormat="false" ht="12.75" hidden="false" customHeight="false" outlineLevel="0" collapsed="false">
      <c r="E5898" s="143"/>
      <c r="F5898" s="143"/>
      <c r="G5898" s="143"/>
    </row>
    <row r="5899" customFormat="false" ht="12.75" hidden="false" customHeight="false" outlineLevel="0" collapsed="false">
      <c r="E5899" s="143"/>
      <c r="F5899" s="143"/>
      <c r="G5899" s="143"/>
    </row>
    <row r="5900" customFormat="false" ht="12.75" hidden="false" customHeight="false" outlineLevel="0" collapsed="false">
      <c r="E5900" s="143"/>
      <c r="F5900" s="143"/>
      <c r="G5900" s="143"/>
    </row>
    <row r="5901" customFormat="false" ht="12.75" hidden="false" customHeight="false" outlineLevel="0" collapsed="false">
      <c r="E5901" s="143"/>
      <c r="F5901" s="143"/>
      <c r="G5901" s="143"/>
    </row>
    <row r="5902" customFormat="false" ht="12.75" hidden="false" customHeight="false" outlineLevel="0" collapsed="false">
      <c r="E5902" s="143"/>
      <c r="F5902" s="143"/>
      <c r="G5902" s="143"/>
    </row>
    <row r="5903" customFormat="false" ht="12.75" hidden="false" customHeight="false" outlineLevel="0" collapsed="false">
      <c r="E5903" s="143"/>
      <c r="F5903" s="143"/>
      <c r="G5903" s="143"/>
    </row>
    <row r="5904" customFormat="false" ht="12.75" hidden="false" customHeight="false" outlineLevel="0" collapsed="false">
      <c r="E5904" s="143"/>
      <c r="F5904" s="143"/>
      <c r="G5904" s="143"/>
    </row>
    <row r="5905" customFormat="false" ht="12.75" hidden="false" customHeight="false" outlineLevel="0" collapsed="false">
      <c r="E5905" s="143"/>
      <c r="F5905" s="143"/>
      <c r="G5905" s="143"/>
    </row>
    <row r="5906" customFormat="false" ht="12.75" hidden="false" customHeight="false" outlineLevel="0" collapsed="false">
      <c r="E5906" s="143"/>
      <c r="F5906" s="143"/>
      <c r="G5906" s="143"/>
    </row>
    <row r="5907" customFormat="false" ht="12.75" hidden="false" customHeight="false" outlineLevel="0" collapsed="false">
      <c r="E5907" s="143"/>
      <c r="F5907" s="143"/>
      <c r="G5907" s="143"/>
    </row>
    <row r="5908" customFormat="false" ht="12.75" hidden="false" customHeight="false" outlineLevel="0" collapsed="false">
      <c r="E5908" s="143"/>
      <c r="F5908" s="143"/>
      <c r="G5908" s="143"/>
    </row>
    <row r="5909" customFormat="false" ht="12.75" hidden="false" customHeight="false" outlineLevel="0" collapsed="false">
      <c r="E5909" s="143"/>
      <c r="F5909" s="143"/>
      <c r="G5909" s="143"/>
    </row>
    <row r="5910" customFormat="false" ht="12.75" hidden="false" customHeight="false" outlineLevel="0" collapsed="false">
      <c r="E5910" s="143"/>
      <c r="F5910" s="143"/>
      <c r="G5910" s="143"/>
    </row>
    <row r="5911" customFormat="false" ht="12.75" hidden="false" customHeight="false" outlineLevel="0" collapsed="false">
      <c r="E5911" s="143"/>
      <c r="F5911" s="143"/>
      <c r="G5911" s="143"/>
    </row>
    <row r="5912" customFormat="false" ht="12.75" hidden="false" customHeight="false" outlineLevel="0" collapsed="false">
      <c r="E5912" s="143"/>
      <c r="F5912" s="143"/>
      <c r="G5912" s="143"/>
    </row>
    <row r="5913" customFormat="false" ht="12.75" hidden="false" customHeight="false" outlineLevel="0" collapsed="false">
      <c r="E5913" s="143"/>
      <c r="F5913" s="143"/>
      <c r="G5913" s="143"/>
    </row>
    <row r="5914" customFormat="false" ht="12.75" hidden="false" customHeight="false" outlineLevel="0" collapsed="false">
      <c r="E5914" s="143"/>
      <c r="F5914" s="143"/>
      <c r="G5914" s="143"/>
    </row>
    <row r="5915" customFormat="false" ht="12.75" hidden="false" customHeight="false" outlineLevel="0" collapsed="false">
      <c r="E5915" s="143"/>
      <c r="F5915" s="143"/>
      <c r="G5915" s="143"/>
    </row>
    <row r="5916" customFormat="false" ht="12.75" hidden="false" customHeight="false" outlineLevel="0" collapsed="false">
      <c r="E5916" s="143"/>
      <c r="F5916" s="143"/>
      <c r="G5916" s="143"/>
    </row>
    <row r="5917" customFormat="false" ht="12.75" hidden="false" customHeight="false" outlineLevel="0" collapsed="false">
      <c r="E5917" s="143"/>
      <c r="F5917" s="143"/>
      <c r="G5917" s="143"/>
    </row>
    <row r="5918" customFormat="false" ht="12.75" hidden="false" customHeight="false" outlineLevel="0" collapsed="false">
      <c r="E5918" s="143"/>
      <c r="F5918" s="143"/>
      <c r="G5918" s="143"/>
    </row>
    <row r="5919" customFormat="false" ht="12.75" hidden="false" customHeight="false" outlineLevel="0" collapsed="false">
      <c r="E5919" s="143"/>
      <c r="F5919" s="143"/>
      <c r="G5919" s="143"/>
    </row>
    <row r="5920" customFormat="false" ht="12.75" hidden="false" customHeight="false" outlineLevel="0" collapsed="false">
      <c r="E5920" s="143"/>
      <c r="F5920" s="143"/>
      <c r="G5920" s="143"/>
    </row>
    <row r="5921" customFormat="false" ht="12.75" hidden="false" customHeight="false" outlineLevel="0" collapsed="false">
      <c r="E5921" s="143"/>
      <c r="F5921" s="143"/>
      <c r="G5921" s="143"/>
    </row>
    <row r="5922" customFormat="false" ht="12.75" hidden="false" customHeight="false" outlineLevel="0" collapsed="false">
      <c r="E5922" s="143"/>
      <c r="F5922" s="143"/>
      <c r="G5922" s="143"/>
    </row>
    <row r="5923" customFormat="false" ht="12.75" hidden="false" customHeight="false" outlineLevel="0" collapsed="false">
      <c r="E5923" s="143"/>
      <c r="F5923" s="143"/>
      <c r="G5923" s="143"/>
    </row>
    <row r="5924" customFormat="false" ht="12.75" hidden="false" customHeight="false" outlineLevel="0" collapsed="false">
      <c r="E5924" s="143"/>
      <c r="F5924" s="143"/>
      <c r="G5924" s="143"/>
    </row>
    <row r="5925" customFormat="false" ht="12.75" hidden="false" customHeight="false" outlineLevel="0" collapsed="false">
      <c r="E5925" s="143"/>
      <c r="F5925" s="143"/>
      <c r="G5925" s="143"/>
    </row>
    <row r="5926" customFormat="false" ht="12.75" hidden="false" customHeight="false" outlineLevel="0" collapsed="false">
      <c r="E5926" s="143"/>
      <c r="F5926" s="143"/>
      <c r="G5926" s="143"/>
    </row>
    <row r="5927" customFormat="false" ht="12.75" hidden="false" customHeight="false" outlineLevel="0" collapsed="false">
      <c r="E5927" s="143"/>
      <c r="F5927" s="143"/>
      <c r="G5927" s="143"/>
    </row>
    <row r="5928" customFormat="false" ht="12.75" hidden="false" customHeight="false" outlineLevel="0" collapsed="false">
      <c r="E5928" s="143"/>
      <c r="F5928" s="143"/>
      <c r="G5928" s="143"/>
    </row>
    <row r="5929" customFormat="false" ht="12.75" hidden="false" customHeight="false" outlineLevel="0" collapsed="false">
      <c r="E5929" s="143"/>
      <c r="F5929" s="143"/>
      <c r="G5929" s="143"/>
    </row>
    <row r="5930" customFormat="false" ht="12.75" hidden="false" customHeight="false" outlineLevel="0" collapsed="false">
      <c r="E5930" s="143"/>
      <c r="F5930" s="143"/>
      <c r="G5930" s="143"/>
    </row>
    <row r="5931" customFormat="false" ht="12.75" hidden="false" customHeight="false" outlineLevel="0" collapsed="false">
      <c r="E5931" s="143"/>
      <c r="F5931" s="143"/>
      <c r="G5931" s="143"/>
    </row>
    <row r="5932" customFormat="false" ht="12.75" hidden="false" customHeight="false" outlineLevel="0" collapsed="false">
      <c r="E5932" s="143"/>
      <c r="F5932" s="143"/>
      <c r="G5932" s="143"/>
    </row>
    <row r="5933" customFormat="false" ht="12.75" hidden="false" customHeight="false" outlineLevel="0" collapsed="false">
      <c r="E5933" s="143"/>
      <c r="F5933" s="143"/>
      <c r="G5933" s="143"/>
    </row>
    <row r="5934" customFormat="false" ht="12.75" hidden="false" customHeight="false" outlineLevel="0" collapsed="false">
      <c r="E5934" s="143"/>
      <c r="F5934" s="143"/>
      <c r="G5934" s="143"/>
    </row>
    <row r="5935" customFormat="false" ht="12.75" hidden="false" customHeight="false" outlineLevel="0" collapsed="false">
      <c r="E5935" s="143"/>
      <c r="F5935" s="143"/>
      <c r="G5935" s="143"/>
    </row>
    <row r="5936" customFormat="false" ht="12.75" hidden="false" customHeight="false" outlineLevel="0" collapsed="false">
      <c r="E5936" s="143"/>
      <c r="F5936" s="143"/>
      <c r="G5936" s="143"/>
    </row>
    <row r="5937" customFormat="false" ht="12.75" hidden="false" customHeight="false" outlineLevel="0" collapsed="false">
      <c r="E5937" s="143"/>
      <c r="F5937" s="143"/>
      <c r="G5937" s="143"/>
    </row>
    <row r="5938" customFormat="false" ht="12.75" hidden="false" customHeight="false" outlineLevel="0" collapsed="false">
      <c r="E5938" s="143"/>
      <c r="F5938" s="143"/>
      <c r="G5938" s="143"/>
    </row>
    <row r="5939" customFormat="false" ht="12.75" hidden="false" customHeight="false" outlineLevel="0" collapsed="false">
      <c r="E5939" s="143"/>
      <c r="F5939" s="143"/>
      <c r="G5939" s="143"/>
    </row>
    <row r="5940" customFormat="false" ht="12.75" hidden="false" customHeight="false" outlineLevel="0" collapsed="false">
      <c r="E5940" s="143"/>
      <c r="F5940" s="143"/>
      <c r="G5940" s="143"/>
    </row>
    <row r="5941" customFormat="false" ht="12.75" hidden="false" customHeight="false" outlineLevel="0" collapsed="false">
      <c r="E5941" s="143"/>
      <c r="F5941" s="143"/>
      <c r="G5941" s="143"/>
    </row>
    <row r="5942" customFormat="false" ht="12.75" hidden="false" customHeight="false" outlineLevel="0" collapsed="false">
      <c r="E5942" s="143"/>
      <c r="F5942" s="143"/>
      <c r="G5942" s="143"/>
    </row>
    <row r="5943" customFormat="false" ht="12.75" hidden="false" customHeight="false" outlineLevel="0" collapsed="false">
      <c r="E5943" s="143"/>
      <c r="F5943" s="143"/>
      <c r="G5943" s="143"/>
    </row>
    <row r="5944" customFormat="false" ht="12.75" hidden="false" customHeight="false" outlineLevel="0" collapsed="false">
      <c r="E5944" s="143"/>
      <c r="F5944" s="143"/>
      <c r="G5944" s="143"/>
    </row>
    <row r="5945" customFormat="false" ht="12.75" hidden="false" customHeight="false" outlineLevel="0" collapsed="false">
      <c r="E5945" s="143"/>
      <c r="F5945" s="143"/>
      <c r="G5945" s="143"/>
    </row>
    <row r="5946" customFormat="false" ht="12.75" hidden="false" customHeight="false" outlineLevel="0" collapsed="false">
      <c r="E5946" s="143"/>
      <c r="F5946" s="143"/>
      <c r="G5946" s="143"/>
    </row>
    <row r="5947" customFormat="false" ht="12.75" hidden="false" customHeight="false" outlineLevel="0" collapsed="false">
      <c r="E5947" s="143"/>
      <c r="F5947" s="143"/>
      <c r="G5947" s="143"/>
    </row>
    <row r="5948" customFormat="false" ht="12.75" hidden="false" customHeight="false" outlineLevel="0" collapsed="false">
      <c r="E5948" s="143"/>
      <c r="F5948" s="143"/>
      <c r="G5948" s="143"/>
    </row>
    <row r="5949" customFormat="false" ht="12.75" hidden="false" customHeight="false" outlineLevel="0" collapsed="false">
      <c r="E5949" s="143"/>
      <c r="F5949" s="143"/>
      <c r="G5949" s="143"/>
    </row>
    <row r="5950" customFormat="false" ht="12.75" hidden="false" customHeight="false" outlineLevel="0" collapsed="false">
      <c r="E5950" s="143"/>
      <c r="F5950" s="143"/>
      <c r="G5950" s="143"/>
    </row>
    <row r="5951" customFormat="false" ht="12.75" hidden="false" customHeight="false" outlineLevel="0" collapsed="false">
      <c r="E5951" s="143"/>
      <c r="F5951" s="143"/>
      <c r="G5951" s="143"/>
    </row>
    <row r="5952" customFormat="false" ht="12.75" hidden="false" customHeight="false" outlineLevel="0" collapsed="false">
      <c r="E5952" s="143"/>
      <c r="F5952" s="143"/>
      <c r="G5952" s="143"/>
    </row>
    <row r="5953" customFormat="false" ht="12.75" hidden="false" customHeight="false" outlineLevel="0" collapsed="false">
      <c r="E5953" s="143"/>
      <c r="F5953" s="143"/>
      <c r="G5953" s="143"/>
    </row>
    <row r="5954" customFormat="false" ht="12.75" hidden="false" customHeight="false" outlineLevel="0" collapsed="false">
      <c r="E5954" s="143"/>
      <c r="F5954" s="143"/>
      <c r="G5954" s="143"/>
    </row>
    <row r="5955" customFormat="false" ht="12.75" hidden="false" customHeight="false" outlineLevel="0" collapsed="false">
      <c r="E5955" s="143"/>
      <c r="F5955" s="143"/>
      <c r="G5955" s="143"/>
    </row>
    <row r="5956" customFormat="false" ht="12.75" hidden="false" customHeight="false" outlineLevel="0" collapsed="false">
      <c r="E5956" s="143"/>
      <c r="F5956" s="143"/>
      <c r="G5956" s="143"/>
    </row>
    <row r="5957" customFormat="false" ht="12.75" hidden="false" customHeight="false" outlineLevel="0" collapsed="false">
      <c r="E5957" s="143"/>
      <c r="F5957" s="143"/>
      <c r="G5957" s="143"/>
    </row>
    <row r="5958" customFormat="false" ht="12.75" hidden="false" customHeight="false" outlineLevel="0" collapsed="false">
      <c r="E5958" s="143"/>
      <c r="F5958" s="143"/>
      <c r="G5958" s="143"/>
    </row>
    <row r="5959" customFormat="false" ht="12.75" hidden="false" customHeight="false" outlineLevel="0" collapsed="false">
      <c r="E5959" s="143"/>
      <c r="F5959" s="143"/>
      <c r="G5959" s="143"/>
    </row>
    <row r="5960" customFormat="false" ht="12.75" hidden="false" customHeight="false" outlineLevel="0" collapsed="false">
      <c r="E5960" s="143"/>
      <c r="F5960" s="143"/>
      <c r="G5960" s="143"/>
    </row>
    <row r="5961" customFormat="false" ht="12.75" hidden="false" customHeight="false" outlineLevel="0" collapsed="false">
      <c r="E5961" s="143"/>
      <c r="F5961" s="143"/>
      <c r="G5961" s="143"/>
    </row>
    <row r="5962" customFormat="false" ht="12.75" hidden="false" customHeight="false" outlineLevel="0" collapsed="false">
      <c r="E5962" s="143"/>
      <c r="F5962" s="143"/>
      <c r="G5962" s="143"/>
    </row>
    <row r="5963" customFormat="false" ht="12.75" hidden="false" customHeight="false" outlineLevel="0" collapsed="false">
      <c r="E5963" s="143"/>
      <c r="F5963" s="143"/>
      <c r="G5963" s="143"/>
    </row>
    <row r="5964" customFormat="false" ht="12.75" hidden="false" customHeight="false" outlineLevel="0" collapsed="false">
      <c r="E5964" s="143"/>
      <c r="F5964" s="143"/>
      <c r="G5964" s="143"/>
    </row>
    <row r="5965" customFormat="false" ht="12.75" hidden="false" customHeight="false" outlineLevel="0" collapsed="false">
      <c r="E5965" s="143"/>
      <c r="F5965" s="143"/>
      <c r="G5965" s="143"/>
    </row>
    <row r="5966" customFormat="false" ht="12.75" hidden="false" customHeight="false" outlineLevel="0" collapsed="false">
      <c r="E5966" s="143"/>
      <c r="F5966" s="143"/>
      <c r="G5966" s="143"/>
    </row>
    <row r="5967" customFormat="false" ht="12.75" hidden="false" customHeight="false" outlineLevel="0" collapsed="false">
      <c r="E5967" s="143"/>
      <c r="F5967" s="143"/>
      <c r="G5967" s="143"/>
    </row>
    <row r="5968" customFormat="false" ht="12.75" hidden="false" customHeight="false" outlineLevel="0" collapsed="false">
      <c r="E5968" s="143"/>
      <c r="F5968" s="143"/>
      <c r="G5968" s="143"/>
    </row>
    <row r="5969" customFormat="false" ht="12.75" hidden="false" customHeight="false" outlineLevel="0" collapsed="false">
      <c r="E5969" s="143"/>
      <c r="F5969" s="143"/>
      <c r="G5969" s="143"/>
    </row>
    <row r="5970" customFormat="false" ht="12.75" hidden="false" customHeight="false" outlineLevel="0" collapsed="false">
      <c r="E5970" s="143"/>
      <c r="F5970" s="143"/>
      <c r="G5970" s="143"/>
    </row>
    <row r="5971" customFormat="false" ht="12.75" hidden="false" customHeight="false" outlineLevel="0" collapsed="false">
      <c r="E5971" s="143"/>
      <c r="F5971" s="143"/>
      <c r="G5971" s="143"/>
    </row>
    <row r="5972" customFormat="false" ht="12.75" hidden="false" customHeight="false" outlineLevel="0" collapsed="false">
      <c r="E5972" s="143"/>
      <c r="F5972" s="143"/>
      <c r="G5972" s="143"/>
    </row>
    <row r="5973" customFormat="false" ht="12.75" hidden="false" customHeight="false" outlineLevel="0" collapsed="false">
      <c r="E5973" s="143"/>
      <c r="F5973" s="143"/>
      <c r="G5973" s="143"/>
    </row>
    <row r="5974" customFormat="false" ht="12.75" hidden="false" customHeight="false" outlineLevel="0" collapsed="false">
      <c r="E5974" s="143"/>
      <c r="F5974" s="143"/>
      <c r="G5974" s="143"/>
    </row>
    <row r="5975" customFormat="false" ht="12.75" hidden="false" customHeight="false" outlineLevel="0" collapsed="false">
      <c r="E5975" s="143"/>
      <c r="F5975" s="143"/>
      <c r="G5975" s="143"/>
    </row>
    <row r="5976" customFormat="false" ht="12.75" hidden="false" customHeight="false" outlineLevel="0" collapsed="false">
      <c r="E5976" s="143"/>
      <c r="F5976" s="143"/>
      <c r="G5976" s="143"/>
    </row>
    <row r="5977" customFormat="false" ht="12.75" hidden="false" customHeight="false" outlineLevel="0" collapsed="false">
      <c r="E5977" s="143"/>
      <c r="F5977" s="143"/>
      <c r="G5977" s="143"/>
    </row>
    <row r="5978" customFormat="false" ht="12.75" hidden="false" customHeight="false" outlineLevel="0" collapsed="false">
      <c r="E5978" s="143"/>
      <c r="F5978" s="143"/>
      <c r="G5978" s="143"/>
    </row>
    <row r="5979" customFormat="false" ht="12.75" hidden="false" customHeight="false" outlineLevel="0" collapsed="false">
      <c r="E5979" s="143"/>
      <c r="F5979" s="143"/>
      <c r="G5979" s="143"/>
    </row>
    <row r="5980" customFormat="false" ht="12.75" hidden="false" customHeight="false" outlineLevel="0" collapsed="false">
      <c r="E5980" s="143"/>
      <c r="F5980" s="143"/>
      <c r="G5980" s="143"/>
    </row>
    <row r="5981" customFormat="false" ht="12.75" hidden="false" customHeight="false" outlineLevel="0" collapsed="false">
      <c r="E5981" s="143"/>
      <c r="F5981" s="143"/>
      <c r="G5981" s="143"/>
    </row>
    <row r="5982" customFormat="false" ht="12.75" hidden="false" customHeight="false" outlineLevel="0" collapsed="false">
      <c r="E5982" s="143"/>
      <c r="F5982" s="143"/>
      <c r="G5982" s="143"/>
    </row>
    <row r="5983" customFormat="false" ht="12.75" hidden="false" customHeight="false" outlineLevel="0" collapsed="false">
      <c r="E5983" s="143"/>
      <c r="F5983" s="143"/>
      <c r="G5983" s="143"/>
    </row>
    <row r="5984" customFormat="false" ht="12.75" hidden="false" customHeight="false" outlineLevel="0" collapsed="false">
      <c r="E5984" s="143"/>
      <c r="F5984" s="143"/>
      <c r="G5984" s="143"/>
    </row>
    <row r="5985" customFormat="false" ht="12.75" hidden="false" customHeight="false" outlineLevel="0" collapsed="false">
      <c r="E5985" s="143"/>
      <c r="F5985" s="143"/>
      <c r="G5985" s="143"/>
    </row>
    <row r="5986" customFormat="false" ht="12.75" hidden="false" customHeight="false" outlineLevel="0" collapsed="false">
      <c r="E5986" s="143"/>
      <c r="F5986" s="143"/>
      <c r="G5986" s="143"/>
    </row>
    <row r="5987" customFormat="false" ht="12.75" hidden="false" customHeight="false" outlineLevel="0" collapsed="false">
      <c r="E5987" s="143"/>
      <c r="F5987" s="143"/>
      <c r="G5987" s="143"/>
    </row>
    <row r="5988" customFormat="false" ht="12.75" hidden="false" customHeight="false" outlineLevel="0" collapsed="false">
      <c r="E5988" s="143"/>
      <c r="F5988" s="143"/>
      <c r="G5988" s="143"/>
    </row>
    <row r="5989" customFormat="false" ht="12.75" hidden="false" customHeight="false" outlineLevel="0" collapsed="false">
      <c r="E5989" s="143"/>
      <c r="F5989" s="143"/>
      <c r="G5989" s="143"/>
    </row>
    <row r="5990" customFormat="false" ht="12.75" hidden="false" customHeight="false" outlineLevel="0" collapsed="false">
      <c r="E5990" s="143"/>
      <c r="F5990" s="143"/>
      <c r="G5990" s="143"/>
    </row>
    <row r="5991" customFormat="false" ht="12.75" hidden="false" customHeight="false" outlineLevel="0" collapsed="false">
      <c r="E5991" s="143"/>
      <c r="F5991" s="143"/>
      <c r="G5991" s="143"/>
    </row>
    <row r="5992" customFormat="false" ht="12.75" hidden="false" customHeight="false" outlineLevel="0" collapsed="false">
      <c r="E5992" s="143"/>
      <c r="F5992" s="143"/>
      <c r="G5992" s="143"/>
    </row>
    <row r="5993" customFormat="false" ht="12.75" hidden="false" customHeight="false" outlineLevel="0" collapsed="false">
      <c r="E5993" s="143"/>
      <c r="F5993" s="143"/>
      <c r="G5993" s="143"/>
    </row>
    <row r="5994" customFormat="false" ht="12.75" hidden="false" customHeight="false" outlineLevel="0" collapsed="false">
      <c r="E5994" s="143"/>
      <c r="F5994" s="143"/>
      <c r="G5994" s="143"/>
    </row>
    <row r="5995" customFormat="false" ht="12.75" hidden="false" customHeight="false" outlineLevel="0" collapsed="false">
      <c r="E5995" s="143"/>
      <c r="F5995" s="143"/>
      <c r="G5995" s="143"/>
    </row>
    <row r="5996" customFormat="false" ht="12.75" hidden="false" customHeight="false" outlineLevel="0" collapsed="false">
      <c r="E5996" s="143"/>
      <c r="F5996" s="143"/>
      <c r="G5996" s="143"/>
    </row>
    <row r="5997" customFormat="false" ht="12.75" hidden="false" customHeight="false" outlineLevel="0" collapsed="false">
      <c r="E5997" s="143"/>
      <c r="F5997" s="143"/>
      <c r="G5997" s="143"/>
    </row>
    <row r="5998" customFormat="false" ht="12.75" hidden="false" customHeight="false" outlineLevel="0" collapsed="false">
      <c r="E5998" s="143"/>
      <c r="F5998" s="143"/>
      <c r="G5998" s="143"/>
    </row>
    <row r="5999" customFormat="false" ht="12.75" hidden="false" customHeight="false" outlineLevel="0" collapsed="false">
      <c r="E5999" s="143"/>
      <c r="F5999" s="143"/>
      <c r="G5999" s="143"/>
    </row>
    <row r="6000" customFormat="false" ht="12.75" hidden="false" customHeight="false" outlineLevel="0" collapsed="false">
      <c r="E6000" s="143"/>
      <c r="F6000" s="143"/>
      <c r="G6000" s="143"/>
    </row>
    <row r="6001" customFormat="false" ht="12.75" hidden="false" customHeight="false" outlineLevel="0" collapsed="false">
      <c r="E6001" s="143"/>
      <c r="F6001" s="143"/>
      <c r="G6001" s="143"/>
    </row>
    <row r="6002" customFormat="false" ht="12.75" hidden="false" customHeight="false" outlineLevel="0" collapsed="false">
      <c r="E6002" s="143"/>
      <c r="F6002" s="143"/>
      <c r="G6002" s="143"/>
    </row>
    <row r="6003" customFormat="false" ht="12.75" hidden="false" customHeight="false" outlineLevel="0" collapsed="false">
      <c r="E6003" s="143"/>
      <c r="F6003" s="143"/>
      <c r="G6003" s="143"/>
    </row>
    <row r="6004" customFormat="false" ht="12.75" hidden="false" customHeight="false" outlineLevel="0" collapsed="false">
      <c r="E6004" s="143"/>
      <c r="F6004" s="143"/>
      <c r="G6004" s="143"/>
    </row>
    <row r="6005" customFormat="false" ht="12.75" hidden="false" customHeight="false" outlineLevel="0" collapsed="false">
      <c r="E6005" s="143"/>
      <c r="F6005" s="143"/>
      <c r="G6005" s="143"/>
    </row>
    <row r="6006" customFormat="false" ht="12.75" hidden="false" customHeight="false" outlineLevel="0" collapsed="false">
      <c r="E6006" s="143"/>
      <c r="F6006" s="143"/>
      <c r="G6006" s="143"/>
    </row>
    <row r="6007" customFormat="false" ht="12.75" hidden="false" customHeight="false" outlineLevel="0" collapsed="false">
      <c r="E6007" s="143"/>
      <c r="F6007" s="143"/>
      <c r="G6007" s="143"/>
    </row>
    <row r="6008" customFormat="false" ht="12.75" hidden="false" customHeight="false" outlineLevel="0" collapsed="false">
      <c r="E6008" s="143"/>
      <c r="F6008" s="143"/>
      <c r="G6008" s="143"/>
    </row>
    <row r="6009" customFormat="false" ht="12.75" hidden="false" customHeight="false" outlineLevel="0" collapsed="false">
      <c r="E6009" s="143"/>
      <c r="F6009" s="143"/>
      <c r="G6009" s="143"/>
    </row>
    <row r="6010" customFormat="false" ht="12.75" hidden="false" customHeight="false" outlineLevel="0" collapsed="false">
      <c r="E6010" s="143"/>
      <c r="F6010" s="143"/>
      <c r="G6010" s="143"/>
    </row>
    <row r="6011" customFormat="false" ht="12.75" hidden="false" customHeight="false" outlineLevel="0" collapsed="false">
      <c r="E6011" s="143"/>
      <c r="F6011" s="143"/>
      <c r="G6011" s="143"/>
    </row>
    <row r="6012" customFormat="false" ht="12.75" hidden="false" customHeight="false" outlineLevel="0" collapsed="false">
      <c r="E6012" s="143"/>
      <c r="F6012" s="143"/>
      <c r="G6012" s="143"/>
    </row>
    <row r="6013" customFormat="false" ht="12.75" hidden="false" customHeight="false" outlineLevel="0" collapsed="false">
      <c r="E6013" s="143"/>
      <c r="F6013" s="143"/>
      <c r="G6013" s="143"/>
    </row>
    <row r="6014" customFormat="false" ht="12.75" hidden="false" customHeight="false" outlineLevel="0" collapsed="false">
      <c r="E6014" s="143"/>
      <c r="F6014" s="143"/>
      <c r="G6014" s="143"/>
    </row>
    <row r="6015" customFormat="false" ht="12.75" hidden="false" customHeight="false" outlineLevel="0" collapsed="false">
      <c r="E6015" s="143"/>
      <c r="F6015" s="143"/>
      <c r="G6015" s="143"/>
    </row>
    <row r="6016" customFormat="false" ht="12.75" hidden="false" customHeight="false" outlineLevel="0" collapsed="false">
      <c r="E6016" s="143"/>
      <c r="F6016" s="143"/>
      <c r="G6016" s="143"/>
    </row>
    <row r="6017" customFormat="false" ht="12.75" hidden="false" customHeight="false" outlineLevel="0" collapsed="false">
      <c r="E6017" s="143"/>
      <c r="F6017" s="143"/>
      <c r="G6017" s="143"/>
    </row>
    <row r="6018" customFormat="false" ht="12.75" hidden="false" customHeight="false" outlineLevel="0" collapsed="false">
      <c r="E6018" s="143"/>
      <c r="F6018" s="143"/>
      <c r="G6018" s="143"/>
    </row>
    <row r="6019" customFormat="false" ht="12.75" hidden="false" customHeight="false" outlineLevel="0" collapsed="false">
      <c r="E6019" s="143"/>
      <c r="F6019" s="143"/>
      <c r="G6019" s="143"/>
    </row>
    <row r="6020" customFormat="false" ht="12.75" hidden="false" customHeight="false" outlineLevel="0" collapsed="false">
      <c r="E6020" s="143"/>
      <c r="F6020" s="143"/>
      <c r="G6020" s="143"/>
    </row>
    <row r="6021" customFormat="false" ht="12.75" hidden="false" customHeight="false" outlineLevel="0" collapsed="false">
      <c r="E6021" s="143"/>
      <c r="F6021" s="143"/>
      <c r="G6021" s="143"/>
    </row>
    <row r="6022" customFormat="false" ht="12.75" hidden="false" customHeight="false" outlineLevel="0" collapsed="false">
      <c r="E6022" s="143"/>
      <c r="F6022" s="143"/>
      <c r="G6022" s="143"/>
    </row>
    <row r="6023" customFormat="false" ht="12.75" hidden="false" customHeight="false" outlineLevel="0" collapsed="false">
      <c r="E6023" s="143"/>
      <c r="F6023" s="143"/>
      <c r="G6023" s="143"/>
    </row>
    <row r="6024" customFormat="false" ht="12.75" hidden="false" customHeight="false" outlineLevel="0" collapsed="false">
      <c r="E6024" s="143"/>
      <c r="F6024" s="143"/>
      <c r="G6024" s="143"/>
    </row>
    <row r="6025" customFormat="false" ht="12.75" hidden="false" customHeight="false" outlineLevel="0" collapsed="false">
      <c r="E6025" s="143"/>
      <c r="F6025" s="143"/>
      <c r="G6025" s="143"/>
    </row>
    <row r="6026" customFormat="false" ht="12.75" hidden="false" customHeight="false" outlineLevel="0" collapsed="false">
      <c r="E6026" s="143"/>
      <c r="F6026" s="143"/>
      <c r="G6026" s="143"/>
    </row>
    <row r="6027" customFormat="false" ht="12.75" hidden="false" customHeight="false" outlineLevel="0" collapsed="false">
      <c r="E6027" s="143"/>
      <c r="F6027" s="143"/>
      <c r="G6027" s="143"/>
    </row>
    <row r="6028" customFormat="false" ht="12.75" hidden="false" customHeight="false" outlineLevel="0" collapsed="false">
      <c r="E6028" s="143"/>
      <c r="F6028" s="143"/>
      <c r="G6028" s="143"/>
    </row>
    <row r="6029" customFormat="false" ht="12.75" hidden="false" customHeight="false" outlineLevel="0" collapsed="false">
      <c r="E6029" s="143"/>
      <c r="F6029" s="143"/>
      <c r="G6029" s="143"/>
    </row>
    <row r="6030" customFormat="false" ht="12.75" hidden="false" customHeight="false" outlineLevel="0" collapsed="false">
      <c r="E6030" s="143"/>
      <c r="F6030" s="143"/>
      <c r="G6030" s="143"/>
    </row>
    <row r="6031" customFormat="false" ht="12.75" hidden="false" customHeight="false" outlineLevel="0" collapsed="false">
      <c r="E6031" s="143"/>
      <c r="F6031" s="143"/>
      <c r="G6031" s="143"/>
    </row>
    <row r="6032" customFormat="false" ht="12.75" hidden="false" customHeight="false" outlineLevel="0" collapsed="false">
      <c r="E6032" s="143"/>
      <c r="F6032" s="143"/>
      <c r="G6032" s="143"/>
    </row>
    <row r="6033" customFormat="false" ht="12.75" hidden="false" customHeight="false" outlineLevel="0" collapsed="false">
      <c r="E6033" s="143"/>
      <c r="F6033" s="143"/>
      <c r="G6033" s="143"/>
    </row>
    <row r="6034" customFormat="false" ht="12.75" hidden="false" customHeight="false" outlineLevel="0" collapsed="false">
      <c r="E6034" s="143"/>
      <c r="F6034" s="143"/>
      <c r="G6034" s="143"/>
    </row>
    <row r="6035" customFormat="false" ht="12.75" hidden="false" customHeight="false" outlineLevel="0" collapsed="false">
      <c r="E6035" s="143"/>
      <c r="F6035" s="143"/>
      <c r="G6035" s="143"/>
    </row>
    <row r="6036" customFormat="false" ht="12.75" hidden="false" customHeight="false" outlineLevel="0" collapsed="false">
      <c r="E6036" s="143"/>
      <c r="F6036" s="143"/>
      <c r="G6036" s="143"/>
    </row>
    <row r="6037" customFormat="false" ht="12.75" hidden="false" customHeight="false" outlineLevel="0" collapsed="false">
      <c r="E6037" s="143"/>
      <c r="F6037" s="143"/>
      <c r="G6037" s="143"/>
    </row>
    <row r="6038" customFormat="false" ht="12.75" hidden="false" customHeight="false" outlineLevel="0" collapsed="false">
      <c r="E6038" s="143"/>
      <c r="F6038" s="143"/>
      <c r="G6038" s="143"/>
    </row>
    <row r="6039" customFormat="false" ht="12.75" hidden="false" customHeight="false" outlineLevel="0" collapsed="false">
      <c r="E6039" s="143"/>
      <c r="F6039" s="143"/>
      <c r="G6039" s="143"/>
    </row>
    <row r="6040" customFormat="false" ht="12.75" hidden="false" customHeight="false" outlineLevel="0" collapsed="false">
      <c r="E6040" s="143"/>
      <c r="F6040" s="143"/>
      <c r="G6040" s="143"/>
    </row>
    <row r="6041" customFormat="false" ht="12.75" hidden="false" customHeight="false" outlineLevel="0" collapsed="false">
      <c r="E6041" s="143"/>
      <c r="F6041" s="143"/>
      <c r="G6041" s="143"/>
    </row>
    <row r="6042" customFormat="false" ht="12.75" hidden="false" customHeight="false" outlineLevel="0" collapsed="false">
      <c r="E6042" s="143"/>
      <c r="F6042" s="143"/>
      <c r="G6042" s="143"/>
    </row>
    <row r="6043" customFormat="false" ht="12.75" hidden="false" customHeight="false" outlineLevel="0" collapsed="false">
      <c r="E6043" s="143"/>
      <c r="F6043" s="143"/>
      <c r="G6043" s="143"/>
    </row>
    <row r="6044" customFormat="false" ht="12.75" hidden="false" customHeight="false" outlineLevel="0" collapsed="false">
      <c r="E6044" s="143"/>
      <c r="F6044" s="143"/>
      <c r="G6044" s="143"/>
    </row>
    <row r="6045" customFormat="false" ht="12.75" hidden="false" customHeight="false" outlineLevel="0" collapsed="false">
      <c r="E6045" s="143"/>
      <c r="F6045" s="143"/>
      <c r="G6045" s="143"/>
    </row>
    <row r="6046" customFormat="false" ht="12.75" hidden="false" customHeight="false" outlineLevel="0" collapsed="false">
      <c r="E6046" s="143"/>
      <c r="F6046" s="143"/>
      <c r="G6046" s="143"/>
    </row>
    <row r="6047" customFormat="false" ht="12.75" hidden="false" customHeight="false" outlineLevel="0" collapsed="false">
      <c r="E6047" s="143"/>
      <c r="F6047" s="143"/>
      <c r="G6047" s="143"/>
    </row>
    <row r="6048" customFormat="false" ht="12.75" hidden="false" customHeight="false" outlineLevel="0" collapsed="false">
      <c r="E6048" s="143"/>
      <c r="F6048" s="143"/>
      <c r="G6048" s="143"/>
    </row>
    <row r="6049" customFormat="false" ht="12.75" hidden="false" customHeight="false" outlineLevel="0" collapsed="false">
      <c r="E6049" s="143"/>
      <c r="F6049" s="143"/>
      <c r="G6049" s="143"/>
    </row>
    <row r="6050" customFormat="false" ht="12.75" hidden="false" customHeight="false" outlineLevel="0" collapsed="false">
      <c r="E6050" s="143"/>
      <c r="F6050" s="143"/>
      <c r="G6050" s="143"/>
    </row>
    <row r="6051" customFormat="false" ht="12.75" hidden="false" customHeight="false" outlineLevel="0" collapsed="false">
      <c r="E6051" s="143"/>
      <c r="F6051" s="143"/>
      <c r="G6051" s="143"/>
    </row>
    <row r="6052" customFormat="false" ht="12.75" hidden="false" customHeight="false" outlineLevel="0" collapsed="false">
      <c r="E6052" s="143"/>
      <c r="F6052" s="143"/>
      <c r="G6052" s="143"/>
    </row>
    <row r="6053" customFormat="false" ht="12.75" hidden="false" customHeight="false" outlineLevel="0" collapsed="false">
      <c r="E6053" s="143"/>
      <c r="F6053" s="143"/>
      <c r="G6053" s="143"/>
    </row>
    <row r="6054" customFormat="false" ht="12.75" hidden="false" customHeight="false" outlineLevel="0" collapsed="false">
      <c r="E6054" s="143"/>
      <c r="F6054" s="143"/>
      <c r="G6054" s="143"/>
    </row>
    <row r="6055" customFormat="false" ht="12.75" hidden="false" customHeight="false" outlineLevel="0" collapsed="false">
      <c r="E6055" s="143"/>
      <c r="F6055" s="143"/>
      <c r="G6055" s="143"/>
    </row>
    <row r="6056" customFormat="false" ht="12.75" hidden="false" customHeight="false" outlineLevel="0" collapsed="false">
      <c r="E6056" s="143"/>
      <c r="F6056" s="143"/>
      <c r="G6056" s="143"/>
    </row>
    <row r="6057" customFormat="false" ht="12.75" hidden="false" customHeight="false" outlineLevel="0" collapsed="false">
      <c r="E6057" s="143"/>
      <c r="F6057" s="143"/>
      <c r="G6057" s="143"/>
    </row>
    <row r="6058" customFormat="false" ht="12.75" hidden="false" customHeight="false" outlineLevel="0" collapsed="false">
      <c r="E6058" s="143"/>
      <c r="F6058" s="143"/>
      <c r="G6058" s="143"/>
    </row>
    <row r="6059" customFormat="false" ht="12.75" hidden="false" customHeight="false" outlineLevel="0" collapsed="false">
      <c r="E6059" s="143"/>
      <c r="F6059" s="143"/>
      <c r="G6059" s="143"/>
    </row>
    <row r="6060" customFormat="false" ht="12.75" hidden="false" customHeight="false" outlineLevel="0" collapsed="false">
      <c r="E6060" s="143"/>
      <c r="F6060" s="143"/>
      <c r="G6060" s="143"/>
    </row>
    <row r="6061" customFormat="false" ht="12.75" hidden="false" customHeight="false" outlineLevel="0" collapsed="false">
      <c r="E6061" s="143"/>
      <c r="F6061" s="143"/>
      <c r="G6061" s="143"/>
    </row>
    <row r="6062" customFormat="false" ht="12.75" hidden="false" customHeight="false" outlineLevel="0" collapsed="false">
      <c r="E6062" s="143"/>
      <c r="F6062" s="143"/>
      <c r="G6062" s="143"/>
    </row>
    <row r="6063" customFormat="false" ht="12.75" hidden="false" customHeight="false" outlineLevel="0" collapsed="false">
      <c r="E6063" s="143"/>
      <c r="F6063" s="143"/>
      <c r="G6063" s="143"/>
    </row>
    <row r="6064" customFormat="false" ht="12.75" hidden="false" customHeight="false" outlineLevel="0" collapsed="false">
      <c r="E6064" s="143"/>
      <c r="F6064" s="143"/>
      <c r="G6064" s="143"/>
    </row>
    <row r="6065" customFormat="false" ht="12.75" hidden="false" customHeight="false" outlineLevel="0" collapsed="false">
      <c r="E6065" s="143"/>
      <c r="F6065" s="143"/>
      <c r="G6065" s="143"/>
    </row>
    <row r="6066" customFormat="false" ht="12.75" hidden="false" customHeight="false" outlineLevel="0" collapsed="false">
      <c r="E6066" s="143"/>
      <c r="F6066" s="143"/>
      <c r="G6066" s="143"/>
    </row>
    <row r="6067" customFormat="false" ht="12.75" hidden="false" customHeight="false" outlineLevel="0" collapsed="false">
      <c r="E6067" s="143"/>
      <c r="F6067" s="143"/>
      <c r="G6067" s="143"/>
    </row>
    <row r="6068" customFormat="false" ht="12.75" hidden="false" customHeight="false" outlineLevel="0" collapsed="false">
      <c r="E6068" s="143"/>
      <c r="F6068" s="143"/>
      <c r="G6068" s="143"/>
    </row>
    <row r="6069" customFormat="false" ht="12.75" hidden="false" customHeight="false" outlineLevel="0" collapsed="false">
      <c r="E6069" s="143"/>
      <c r="F6069" s="143"/>
      <c r="G6069" s="143"/>
    </row>
    <row r="6070" customFormat="false" ht="12.75" hidden="false" customHeight="false" outlineLevel="0" collapsed="false">
      <c r="E6070" s="143"/>
      <c r="F6070" s="143"/>
      <c r="G6070" s="143"/>
    </row>
    <row r="6071" customFormat="false" ht="12.75" hidden="false" customHeight="false" outlineLevel="0" collapsed="false">
      <c r="E6071" s="143"/>
      <c r="F6071" s="143"/>
      <c r="G6071" s="143"/>
    </row>
    <row r="6072" customFormat="false" ht="12.75" hidden="false" customHeight="false" outlineLevel="0" collapsed="false">
      <c r="E6072" s="143"/>
      <c r="F6072" s="143"/>
      <c r="G6072" s="143"/>
    </row>
    <row r="6073" customFormat="false" ht="12.75" hidden="false" customHeight="false" outlineLevel="0" collapsed="false">
      <c r="E6073" s="143"/>
      <c r="F6073" s="143"/>
      <c r="G6073" s="143"/>
    </row>
    <row r="6074" customFormat="false" ht="12.75" hidden="false" customHeight="false" outlineLevel="0" collapsed="false">
      <c r="E6074" s="143"/>
      <c r="F6074" s="143"/>
      <c r="G6074" s="143"/>
    </row>
    <row r="6075" customFormat="false" ht="12.75" hidden="false" customHeight="false" outlineLevel="0" collapsed="false">
      <c r="E6075" s="143"/>
      <c r="F6075" s="143"/>
      <c r="G6075" s="143"/>
    </row>
    <row r="6076" customFormat="false" ht="12.75" hidden="false" customHeight="false" outlineLevel="0" collapsed="false">
      <c r="E6076" s="143"/>
      <c r="F6076" s="143"/>
      <c r="G6076" s="143"/>
    </row>
    <row r="6077" customFormat="false" ht="12.75" hidden="false" customHeight="false" outlineLevel="0" collapsed="false">
      <c r="E6077" s="143"/>
      <c r="F6077" s="143"/>
      <c r="G6077" s="143"/>
    </row>
    <row r="6078" customFormat="false" ht="12.75" hidden="false" customHeight="false" outlineLevel="0" collapsed="false">
      <c r="E6078" s="143"/>
      <c r="F6078" s="143"/>
      <c r="G6078" s="143"/>
    </row>
    <row r="6079" customFormat="false" ht="12.75" hidden="false" customHeight="false" outlineLevel="0" collapsed="false">
      <c r="E6079" s="143"/>
      <c r="F6079" s="143"/>
      <c r="G6079" s="143"/>
    </row>
    <row r="6080" customFormat="false" ht="12.75" hidden="false" customHeight="false" outlineLevel="0" collapsed="false">
      <c r="E6080" s="143"/>
      <c r="F6080" s="143"/>
      <c r="G6080" s="143"/>
    </row>
    <row r="6081" customFormat="false" ht="12.75" hidden="false" customHeight="false" outlineLevel="0" collapsed="false">
      <c r="E6081" s="143"/>
      <c r="F6081" s="143"/>
      <c r="G6081" s="143"/>
    </row>
    <row r="6082" customFormat="false" ht="12.75" hidden="false" customHeight="false" outlineLevel="0" collapsed="false">
      <c r="E6082" s="143"/>
      <c r="F6082" s="143"/>
      <c r="G6082" s="143"/>
    </row>
    <row r="6083" customFormat="false" ht="12.75" hidden="false" customHeight="false" outlineLevel="0" collapsed="false">
      <c r="E6083" s="143"/>
      <c r="F6083" s="143"/>
      <c r="G6083" s="143"/>
    </row>
    <row r="6084" customFormat="false" ht="12.75" hidden="false" customHeight="false" outlineLevel="0" collapsed="false">
      <c r="E6084" s="143"/>
      <c r="F6084" s="143"/>
      <c r="G6084" s="143"/>
    </row>
    <row r="6085" customFormat="false" ht="12.75" hidden="false" customHeight="false" outlineLevel="0" collapsed="false">
      <c r="E6085" s="143"/>
      <c r="F6085" s="143"/>
      <c r="G6085" s="143"/>
    </row>
    <row r="6086" customFormat="false" ht="12.75" hidden="false" customHeight="false" outlineLevel="0" collapsed="false">
      <c r="E6086" s="143"/>
      <c r="F6086" s="143"/>
      <c r="G6086" s="143"/>
    </row>
    <row r="6087" customFormat="false" ht="12.75" hidden="false" customHeight="false" outlineLevel="0" collapsed="false">
      <c r="E6087" s="143"/>
      <c r="F6087" s="143"/>
      <c r="G6087" s="143"/>
    </row>
    <row r="6088" customFormat="false" ht="12.75" hidden="false" customHeight="false" outlineLevel="0" collapsed="false">
      <c r="E6088" s="143"/>
      <c r="F6088" s="143"/>
      <c r="G6088" s="143"/>
    </row>
    <row r="6089" customFormat="false" ht="12.75" hidden="false" customHeight="false" outlineLevel="0" collapsed="false">
      <c r="E6089" s="143"/>
      <c r="F6089" s="143"/>
      <c r="G6089" s="143"/>
    </row>
    <row r="6090" customFormat="false" ht="12.75" hidden="false" customHeight="false" outlineLevel="0" collapsed="false">
      <c r="E6090" s="143"/>
      <c r="F6090" s="143"/>
      <c r="G6090" s="143"/>
    </row>
    <row r="6091" customFormat="false" ht="12.75" hidden="false" customHeight="false" outlineLevel="0" collapsed="false">
      <c r="E6091" s="143"/>
      <c r="F6091" s="143"/>
      <c r="G6091" s="143"/>
    </row>
    <row r="6092" customFormat="false" ht="12.75" hidden="false" customHeight="false" outlineLevel="0" collapsed="false">
      <c r="E6092" s="143"/>
      <c r="F6092" s="143"/>
      <c r="G6092" s="143"/>
    </row>
    <row r="6093" customFormat="false" ht="12.75" hidden="false" customHeight="false" outlineLevel="0" collapsed="false">
      <c r="E6093" s="143"/>
      <c r="F6093" s="143"/>
      <c r="G6093" s="143"/>
    </row>
    <row r="6094" customFormat="false" ht="12.75" hidden="false" customHeight="false" outlineLevel="0" collapsed="false">
      <c r="E6094" s="143"/>
      <c r="F6094" s="143"/>
      <c r="G6094" s="143"/>
    </row>
    <row r="6095" customFormat="false" ht="12.75" hidden="false" customHeight="false" outlineLevel="0" collapsed="false">
      <c r="E6095" s="143"/>
      <c r="F6095" s="143"/>
      <c r="G6095" s="143"/>
    </row>
    <row r="6096" customFormat="false" ht="12.75" hidden="false" customHeight="false" outlineLevel="0" collapsed="false">
      <c r="E6096" s="143"/>
      <c r="F6096" s="143"/>
      <c r="G6096" s="143"/>
    </row>
    <row r="6097" customFormat="false" ht="12.75" hidden="false" customHeight="false" outlineLevel="0" collapsed="false">
      <c r="E6097" s="143"/>
      <c r="F6097" s="143"/>
      <c r="G6097" s="143"/>
    </row>
    <row r="6098" customFormat="false" ht="12.75" hidden="false" customHeight="false" outlineLevel="0" collapsed="false">
      <c r="E6098" s="143"/>
      <c r="F6098" s="143"/>
      <c r="G6098" s="143"/>
    </row>
    <row r="6099" customFormat="false" ht="12.75" hidden="false" customHeight="false" outlineLevel="0" collapsed="false">
      <c r="E6099" s="143"/>
      <c r="F6099" s="143"/>
      <c r="G6099" s="143"/>
    </row>
    <row r="6100" customFormat="false" ht="12.75" hidden="false" customHeight="false" outlineLevel="0" collapsed="false">
      <c r="E6100" s="143"/>
      <c r="F6100" s="143"/>
      <c r="G6100" s="143"/>
    </row>
    <row r="6101" customFormat="false" ht="12.75" hidden="false" customHeight="false" outlineLevel="0" collapsed="false">
      <c r="E6101" s="143"/>
      <c r="F6101" s="143"/>
      <c r="G6101" s="143"/>
    </row>
    <row r="6102" customFormat="false" ht="12.75" hidden="false" customHeight="false" outlineLevel="0" collapsed="false">
      <c r="E6102" s="143"/>
      <c r="F6102" s="143"/>
      <c r="G6102" s="143"/>
    </row>
    <row r="6103" customFormat="false" ht="12.75" hidden="false" customHeight="false" outlineLevel="0" collapsed="false">
      <c r="E6103" s="143"/>
      <c r="F6103" s="143"/>
      <c r="G6103" s="143"/>
    </row>
    <row r="6104" customFormat="false" ht="12.75" hidden="false" customHeight="false" outlineLevel="0" collapsed="false">
      <c r="E6104" s="143"/>
      <c r="F6104" s="143"/>
      <c r="G6104" s="143"/>
    </row>
    <row r="6105" customFormat="false" ht="12.75" hidden="false" customHeight="false" outlineLevel="0" collapsed="false">
      <c r="E6105" s="143"/>
      <c r="F6105" s="143"/>
      <c r="G6105" s="143"/>
    </row>
    <row r="6106" customFormat="false" ht="12.75" hidden="false" customHeight="false" outlineLevel="0" collapsed="false">
      <c r="E6106" s="143"/>
      <c r="F6106" s="143"/>
      <c r="G6106" s="143"/>
    </row>
    <row r="6107" customFormat="false" ht="12.75" hidden="false" customHeight="false" outlineLevel="0" collapsed="false">
      <c r="E6107" s="143"/>
      <c r="F6107" s="143"/>
      <c r="G6107" s="143"/>
    </row>
    <row r="6108" customFormat="false" ht="12.75" hidden="false" customHeight="false" outlineLevel="0" collapsed="false">
      <c r="E6108" s="143"/>
      <c r="F6108" s="143"/>
      <c r="G6108" s="143"/>
    </row>
    <row r="6109" customFormat="false" ht="12.75" hidden="false" customHeight="false" outlineLevel="0" collapsed="false">
      <c r="E6109" s="143"/>
      <c r="F6109" s="143"/>
      <c r="G6109" s="143"/>
    </row>
    <row r="6110" customFormat="false" ht="12.75" hidden="false" customHeight="false" outlineLevel="0" collapsed="false">
      <c r="E6110" s="143"/>
      <c r="F6110" s="143"/>
      <c r="G6110" s="143"/>
    </row>
    <row r="6111" customFormat="false" ht="12.75" hidden="false" customHeight="false" outlineLevel="0" collapsed="false">
      <c r="E6111" s="143"/>
      <c r="F6111" s="143"/>
      <c r="G6111" s="143"/>
    </row>
    <row r="6112" customFormat="false" ht="12.75" hidden="false" customHeight="false" outlineLevel="0" collapsed="false">
      <c r="E6112" s="143"/>
      <c r="F6112" s="143"/>
      <c r="G6112" s="143"/>
    </row>
    <row r="6113" customFormat="false" ht="12.75" hidden="false" customHeight="false" outlineLevel="0" collapsed="false">
      <c r="E6113" s="143"/>
      <c r="F6113" s="143"/>
      <c r="G6113" s="143"/>
    </row>
    <row r="6114" customFormat="false" ht="12.75" hidden="false" customHeight="false" outlineLevel="0" collapsed="false">
      <c r="E6114" s="143"/>
      <c r="F6114" s="143"/>
      <c r="G6114" s="143"/>
    </row>
    <row r="6115" customFormat="false" ht="12.75" hidden="false" customHeight="false" outlineLevel="0" collapsed="false">
      <c r="E6115" s="143"/>
      <c r="F6115" s="143"/>
      <c r="G6115" s="143"/>
    </row>
    <row r="6116" customFormat="false" ht="12.75" hidden="false" customHeight="false" outlineLevel="0" collapsed="false">
      <c r="E6116" s="143"/>
      <c r="F6116" s="143"/>
      <c r="G6116" s="143"/>
    </row>
    <row r="6117" customFormat="false" ht="12.75" hidden="false" customHeight="false" outlineLevel="0" collapsed="false">
      <c r="E6117" s="143"/>
      <c r="F6117" s="143"/>
      <c r="G6117" s="143"/>
    </row>
    <row r="6118" customFormat="false" ht="12.75" hidden="false" customHeight="false" outlineLevel="0" collapsed="false">
      <c r="E6118" s="143"/>
      <c r="F6118" s="143"/>
      <c r="G6118" s="143"/>
    </row>
    <row r="6119" customFormat="false" ht="12.75" hidden="false" customHeight="false" outlineLevel="0" collapsed="false">
      <c r="E6119" s="143"/>
      <c r="F6119" s="143"/>
      <c r="G6119" s="143"/>
    </row>
    <row r="6120" customFormat="false" ht="12.75" hidden="false" customHeight="false" outlineLevel="0" collapsed="false">
      <c r="E6120" s="143"/>
      <c r="F6120" s="143"/>
      <c r="G6120" s="143"/>
    </row>
    <row r="6121" customFormat="false" ht="12.75" hidden="false" customHeight="false" outlineLevel="0" collapsed="false">
      <c r="E6121" s="143"/>
      <c r="F6121" s="143"/>
      <c r="G6121" s="143"/>
    </row>
    <row r="6122" customFormat="false" ht="12.75" hidden="false" customHeight="false" outlineLevel="0" collapsed="false">
      <c r="E6122" s="143"/>
      <c r="F6122" s="143"/>
      <c r="G6122" s="143"/>
    </row>
    <row r="6123" customFormat="false" ht="12.75" hidden="false" customHeight="false" outlineLevel="0" collapsed="false">
      <c r="E6123" s="143"/>
      <c r="F6123" s="143"/>
      <c r="G6123" s="143"/>
    </row>
    <row r="6124" customFormat="false" ht="12.75" hidden="false" customHeight="false" outlineLevel="0" collapsed="false">
      <c r="E6124" s="143"/>
      <c r="F6124" s="143"/>
      <c r="G6124" s="143"/>
    </row>
    <row r="6125" customFormat="false" ht="12.75" hidden="false" customHeight="false" outlineLevel="0" collapsed="false">
      <c r="E6125" s="143"/>
      <c r="F6125" s="143"/>
      <c r="G6125" s="143"/>
    </row>
    <row r="6126" customFormat="false" ht="12.75" hidden="false" customHeight="false" outlineLevel="0" collapsed="false">
      <c r="E6126" s="143"/>
      <c r="F6126" s="143"/>
      <c r="G6126" s="143"/>
    </row>
    <row r="6127" customFormat="false" ht="12.75" hidden="false" customHeight="false" outlineLevel="0" collapsed="false">
      <c r="E6127" s="143"/>
      <c r="F6127" s="143"/>
      <c r="G6127" s="143"/>
    </row>
    <row r="6128" customFormat="false" ht="12.75" hidden="false" customHeight="false" outlineLevel="0" collapsed="false">
      <c r="E6128" s="143"/>
      <c r="F6128" s="143"/>
      <c r="G6128" s="143"/>
    </row>
    <row r="6129" customFormat="false" ht="12.75" hidden="false" customHeight="false" outlineLevel="0" collapsed="false">
      <c r="E6129" s="143"/>
      <c r="F6129" s="143"/>
      <c r="G6129" s="143"/>
    </row>
    <row r="6130" customFormat="false" ht="12.75" hidden="false" customHeight="false" outlineLevel="0" collapsed="false">
      <c r="E6130" s="143"/>
      <c r="F6130" s="143"/>
      <c r="G6130" s="143"/>
    </row>
    <row r="6131" customFormat="false" ht="12.75" hidden="false" customHeight="false" outlineLevel="0" collapsed="false">
      <c r="E6131" s="143"/>
      <c r="F6131" s="143"/>
      <c r="G6131" s="143"/>
    </row>
    <row r="6132" customFormat="false" ht="12.75" hidden="false" customHeight="false" outlineLevel="0" collapsed="false">
      <c r="E6132" s="143"/>
      <c r="F6132" s="143"/>
      <c r="G6132" s="143"/>
    </row>
    <row r="6133" customFormat="false" ht="12.75" hidden="false" customHeight="false" outlineLevel="0" collapsed="false">
      <c r="E6133" s="143"/>
      <c r="F6133" s="143"/>
      <c r="G6133" s="143"/>
    </row>
    <row r="6134" customFormat="false" ht="12.75" hidden="false" customHeight="false" outlineLevel="0" collapsed="false">
      <c r="E6134" s="143"/>
      <c r="F6134" s="143"/>
      <c r="G6134" s="143"/>
    </row>
    <row r="6135" customFormat="false" ht="12.75" hidden="false" customHeight="false" outlineLevel="0" collapsed="false">
      <c r="E6135" s="143"/>
      <c r="F6135" s="143"/>
      <c r="G6135" s="143"/>
    </row>
    <row r="6136" customFormat="false" ht="12.75" hidden="false" customHeight="false" outlineLevel="0" collapsed="false">
      <c r="E6136" s="143"/>
      <c r="F6136" s="143"/>
      <c r="G6136" s="143"/>
    </row>
    <row r="6137" customFormat="false" ht="12.75" hidden="false" customHeight="false" outlineLevel="0" collapsed="false">
      <c r="E6137" s="143"/>
      <c r="F6137" s="143"/>
      <c r="G6137" s="143"/>
    </row>
    <row r="6138" customFormat="false" ht="12.75" hidden="false" customHeight="false" outlineLevel="0" collapsed="false">
      <c r="E6138" s="143"/>
      <c r="F6138" s="143"/>
      <c r="G6138" s="143"/>
    </row>
    <row r="6139" customFormat="false" ht="12.75" hidden="false" customHeight="false" outlineLevel="0" collapsed="false">
      <c r="E6139" s="143"/>
      <c r="F6139" s="143"/>
      <c r="G6139" s="143"/>
    </row>
    <row r="6140" customFormat="false" ht="12.75" hidden="false" customHeight="false" outlineLevel="0" collapsed="false">
      <c r="E6140" s="143"/>
      <c r="F6140" s="143"/>
      <c r="G6140" s="143"/>
    </row>
    <row r="6141" customFormat="false" ht="12.75" hidden="false" customHeight="false" outlineLevel="0" collapsed="false">
      <c r="E6141" s="143"/>
      <c r="F6141" s="143"/>
      <c r="G6141" s="143"/>
    </row>
    <row r="6142" customFormat="false" ht="12.75" hidden="false" customHeight="false" outlineLevel="0" collapsed="false">
      <c r="E6142" s="143"/>
      <c r="F6142" s="143"/>
      <c r="G6142" s="143"/>
    </row>
    <row r="6143" customFormat="false" ht="12.75" hidden="false" customHeight="false" outlineLevel="0" collapsed="false">
      <c r="E6143" s="143"/>
      <c r="F6143" s="143"/>
      <c r="G6143" s="143"/>
    </row>
    <row r="6144" customFormat="false" ht="12.75" hidden="false" customHeight="false" outlineLevel="0" collapsed="false">
      <c r="E6144" s="143"/>
      <c r="F6144" s="143"/>
      <c r="G6144" s="143"/>
    </row>
    <row r="6145" customFormat="false" ht="12.75" hidden="false" customHeight="false" outlineLevel="0" collapsed="false">
      <c r="E6145" s="143"/>
      <c r="F6145" s="143"/>
      <c r="G6145" s="143"/>
    </row>
    <row r="6146" customFormat="false" ht="12.75" hidden="false" customHeight="false" outlineLevel="0" collapsed="false">
      <c r="E6146" s="143"/>
      <c r="F6146" s="143"/>
      <c r="G6146" s="143"/>
    </row>
    <row r="6147" customFormat="false" ht="12.75" hidden="false" customHeight="false" outlineLevel="0" collapsed="false">
      <c r="E6147" s="143"/>
      <c r="F6147" s="143"/>
      <c r="G6147" s="143"/>
    </row>
    <row r="6148" customFormat="false" ht="12.75" hidden="false" customHeight="false" outlineLevel="0" collapsed="false">
      <c r="E6148" s="143"/>
      <c r="F6148" s="143"/>
      <c r="G6148" s="143"/>
    </row>
    <row r="6149" customFormat="false" ht="12.75" hidden="false" customHeight="false" outlineLevel="0" collapsed="false">
      <c r="E6149" s="143"/>
      <c r="F6149" s="143"/>
      <c r="G6149" s="143"/>
    </row>
    <row r="6150" customFormat="false" ht="12.75" hidden="false" customHeight="false" outlineLevel="0" collapsed="false">
      <c r="E6150" s="143"/>
      <c r="F6150" s="143"/>
      <c r="G6150" s="143"/>
    </row>
    <row r="6151" customFormat="false" ht="12.75" hidden="false" customHeight="false" outlineLevel="0" collapsed="false">
      <c r="E6151" s="143"/>
      <c r="F6151" s="143"/>
      <c r="G6151" s="143"/>
    </row>
    <row r="6152" customFormat="false" ht="12.75" hidden="false" customHeight="false" outlineLevel="0" collapsed="false">
      <c r="E6152" s="143"/>
      <c r="F6152" s="143"/>
      <c r="G6152" s="143"/>
    </row>
    <row r="6153" customFormat="false" ht="12.75" hidden="false" customHeight="false" outlineLevel="0" collapsed="false">
      <c r="E6153" s="143"/>
      <c r="F6153" s="143"/>
      <c r="G6153" s="143"/>
    </row>
    <row r="6154" customFormat="false" ht="12.75" hidden="false" customHeight="false" outlineLevel="0" collapsed="false">
      <c r="E6154" s="143"/>
      <c r="F6154" s="143"/>
      <c r="G6154" s="143"/>
    </row>
    <row r="6155" customFormat="false" ht="12.75" hidden="false" customHeight="false" outlineLevel="0" collapsed="false">
      <c r="E6155" s="143"/>
      <c r="F6155" s="143"/>
      <c r="G6155" s="143"/>
    </row>
    <row r="6156" customFormat="false" ht="12.75" hidden="false" customHeight="false" outlineLevel="0" collapsed="false">
      <c r="E6156" s="143"/>
      <c r="F6156" s="143"/>
      <c r="G6156" s="143"/>
    </row>
    <row r="6157" customFormat="false" ht="12.75" hidden="false" customHeight="false" outlineLevel="0" collapsed="false">
      <c r="E6157" s="143"/>
      <c r="F6157" s="143"/>
      <c r="G6157" s="143"/>
    </row>
    <row r="6158" customFormat="false" ht="12.75" hidden="false" customHeight="false" outlineLevel="0" collapsed="false">
      <c r="E6158" s="143"/>
      <c r="F6158" s="143"/>
      <c r="G6158" s="143"/>
    </row>
    <row r="6159" customFormat="false" ht="12.75" hidden="false" customHeight="false" outlineLevel="0" collapsed="false">
      <c r="E6159" s="143"/>
      <c r="F6159" s="143"/>
      <c r="G6159" s="143"/>
    </row>
    <row r="6160" customFormat="false" ht="12.75" hidden="false" customHeight="false" outlineLevel="0" collapsed="false">
      <c r="E6160" s="143"/>
      <c r="F6160" s="143"/>
      <c r="G6160" s="143"/>
    </row>
    <row r="6161" customFormat="false" ht="12.75" hidden="false" customHeight="false" outlineLevel="0" collapsed="false">
      <c r="E6161" s="143"/>
      <c r="F6161" s="143"/>
      <c r="G6161" s="143"/>
    </row>
    <row r="6162" customFormat="false" ht="12.75" hidden="false" customHeight="false" outlineLevel="0" collapsed="false">
      <c r="E6162" s="143"/>
      <c r="F6162" s="143"/>
      <c r="G6162" s="143"/>
    </row>
    <row r="6163" customFormat="false" ht="12.75" hidden="false" customHeight="false" outlineLevel="0" collapsed="false">
      <c r="E6163" s="143"/>
      <c r="F6163" s="143"/>
      <c r="G6163" s="143"/>
    </row>
    <row r="6164" customFormat="false" ht="12.75" hidden="false" customHeight="false" outlineLevel="0" collapsed="false">
      <c r="E6164" s="143"/>
      <c r="F6164" s="143"/>
      <c r="G6164" s="143"/>
    </row>
    <row r="6165" customFormat="false" ht="12.75" hidden="false" customHeight="false" outlineLevel="0" collapsed="false">
      <c r="E6165" s="143"/>
      <c r="F6165" s="143"/>
      <c r="G6165" s="143"/>
    </row>
    <row r="6166" customFormat="false" ht="12.75" hidden="false" customHeight="false" outlineLevel="0" collapsed="false">
      <c r="E6166" s="143"/>
      <c r="F6166" s="143"/>
      <c r="G6166" s="143"/>
    </row>
    <row r="6167" customFormat="false" ht="12.75" hidden="false" customHeight="false" outlineLevel="0" collapsed="false">
      <c r="E6167" s="143"/>
      <c r="F6167" s="143"/>
      <c r="G6167" s="143"/>
    </row>
    <row r="6168" customFormat="false" ht="12.75" hidden="false" customHeight="false" outlineLevel="0" collapsed="false">
      <c r="E6168" s="143"/>
      <c r="F6168" s="143"/>
      <c r="G6168" s="143"/>
    </row>
    <row r="6169" customFormat="false" ht="12.75" hidden="false" customHeight="false" outlineLevel="0" collapsed="false">
      <c r="E6169" s="143"/>
      <c r="F6169" s="143"/>
      <c r="G6169" s="143"/>
    </row>
    <row r="6170" customFormat="false" ht="12.75" hidden="false" customHeight="false" outlineLevel="0" collapsed="false">
      <c r="E6170" s="143"/>
      <c r="F6170" s="143"/>
      <c r="G6170" s="143"/>
    </row>
    <row r="6171" customFormat="false" ht="12.75" hidden="false" customHeight="false" outlineLevel="0" collapsed="false">
      <c r="E6171" s="143"/>
      <c r="F6171" s="143"/>
      <c r="G6171" s="143"/>
    </row>
    <row r="6172" customFormat="false" ht="12.75" hidden="false" customHeight="false" outlineLevel="0" collapsed="false">
      <c r="E6172" s="143"/>
      <c r="F6172" s="143"/>
      <c r="G6172" s="143"/>
    </row>
    <row r="6173" customFormat="false" ht="12.75" hidden="false" customHeight="false" outlineLevel="0" collapsed="false">
      <c r="E6173" s="143"/>
      <c r="F6173" s="143"/>
      <c r="G6173" s="143"/>
    </row>
    <row r="6174" customFormat="false" ht="12.75" hidden="false" customHeight="false" outlineLevel="0" collapsed="false">
      <c r="E6174" s="143"/>
      <c r="F6174" s="143"/>
      <c r="G6174" s="143"/>
    </row>
    <row r="6175" customFormat="false" ht="12.75" hidden="false" customHeight="false" outlineLevel="0" collapsed="false">
      <c r="E6175" s="143"/>
      <c r="F6175" s="143"/>
      <c r="G6175" s="143"/>
    </row>
    <row r="6176" customFormat="false" ht="12.75" hidden="false" customHeight="false" outlineLevel="0" collapsed="false">
      <c r="E6176" s="143"/>
      <c r="F6176" s="143"/>
      <c r="G6176" s="143"/>
    </row>
    <row r="6177" customFormat="false" ht="12.75" hidden="false" customHeight="false" outlineLevel="0" collapsed="false">
      <c r="E6177" s="143"/>
      <c r="F6177" s="143"/>
      <c r="G6177" s="143"/>
    </row>
    <row r="6178" customFormat="false" ht="12.75" hidden="false" customHeight="false" outlineLevel="0" collapsed="false">
      <c r="E6178" s="143"/>
      <c r="F6178" s="143"/>
      <c r="G6178" s="143"/>
    </row>
    <row r="6179" customFormat="false" ht="12.75" hidden="false" customHeight="false" outlineLevel="0" collapsed="false">
      <c r="E6179" s="143"/>
      <c r="F6179" s="143"/>
      <c r="G6179" s="143"/>
    </row>
    <row r="6180" customFormat="false" ht="12.75" hidden="false" customHeight="false" outlineLevel="0" collapsed="false">
      <c r="E6180" s="143"/>
      <c r="F6180" s="143"/>
      <c r="G6180" s="143"/>
    </row>
    <row r="6181" customFormat="false" ht="12.75" hidden="false" customHeight="false" outlineLevel="0" collapsed="false">
      <c r="E6181" s="143"/>
      <c r="F6181" s="143"/>
      <c r="G6181" s="143"/>
    </row>
    <row r="6182" customFormat="false" ht="12.75" hidden="false" customHeight="false" outlineLevel="0" collapsed="false">
      <c r="E6182" s="143"/>
      <c r="F6182" s="143"/>
      <c r="G6182" s="143"/>
    </row>
    <row r="6183" customFormat="false" ht="12.75" hidden="false" customHeight="false" outlineLevel="0" collapsed="false">
      <c r="E6183" s="143"/>
      <c r="F6183" s="143"/>
      <c r="G6183" s="143"/>
    </row>
    <row r="6184" customFormat="false" ht="12.75" hidden="false" customHeight="false" outlineLevel="0" collapsed="false">
      <c r="E6184" s="143"/>
      <c r="F6184" s="143"/>
      <c r="G6184" s="143"/>
    </row>
    <row r="6185" customFormat="false" ht="12.75" hidden="false" customHeight="false" outlineLevel="0" collapsed="false">
      <c r="E6185" s="143"/>
      <c r="F6185" s="143"/>
      <c r="G6185" s="143"/>
    </row>
    <row r="6186" customFormat="false" ht="12.75" hidden="false" customHeight="false" outlineLevel="0" collapsed="false">
      <c r="E6186" s="143"/>
      <c r="F6186" s="143"/>
      <c r="G6186" s="143"/>
    </row>
    <row r="6187" customFormat="false" ht="12.75" hidden="false" customHeight="false" outlineLevel="0" collapsed="false">
      <c r="E6187" s="143"/>
      <c r="F6187" s="143"/>
      <c r="G6187" s="143"/>
    </row>
    <row r="6188" customFormat="false" ht="12.75" hidden="false" customHeight="false" outlineLevel="0" collapsed="false">
      <c r="E6188" s="143"/>
      <c r="F6188" s="143"/>
      <c r="G6188" s="143"/>
    </row>
    <row r="6189" customFormat="false" ht="12.75" hidden="false" customHeight="false" outlineLevel="0" collapsed="false">
      <c r="E6189" s="143"/>
      <c r="F6189" s="143"/>
      <c r="G6189" s="143"/>
    </row>
    <row r="6190" customFormat="false" ht="12.75" hidden="false" customHeight="false" outlineLevel="0" collapsed="false">
      <c r="E6190" s="143"/>
      <c r="F6190" s="143"/>
      <c r="G6190" s="143"/>
    </row>
    <row r="6191" customFormat="false" ht="12.75" hidden="false" customHeight="false" outlineLevel="0" collapsed="false">
      <c r="E6191" s="143"/>
      <c r="F6191" s="143"/>
      <c r="G6191" s="143"/>
    </row>
    <row r="6192" customFormat="false" ht="12.75" hidden="false" customHeight="false" outlineLevel="0" collapsed="false">
      <c r="E6192" s="143"/>
      <c r="F6192" s="143"/>
      <c r="G6192" s="143"/>
    </row>
    <row r="6193" customFormat="false" ht="12.75" hidden="false" customHeight="false" outlineLevel="0" collapsed="false">
      <c r="E6193" s="143"/>
      <c r="F6193" s="143"/>
      <c r="G6193" s="143"/>
    </row>
    <row r="6194" customFormat="false" ht="12.75" hidden="false" customHeight="false" outlineLevel="0" collapsed="false">
      <c r="E6194" s="143"/>
      <c r="F6194" s="143"/>
      <c r="G6194" s="143"/>
    </row>
    <row r="6195" customFormat="false" ht="12.75" hidden="false" customHeight="false" outlineLevel="0" collapsed="false">
      <c r="E6195" s="143"/>
      <c r="F6195" s="143"/>
      <c r="G6195" s="143"/>
    </row>
    <row r="6196" customFormat="false" ht="12.75" hidden="false" customHeight="false" outlineLevel="0" collapsed="false">
      <c r="E6196" s="143"/>
      <c r="F6196" s="143"/>
      <c r="G6196" s="143"/>
    </row>
    <row r="6197" customFormat="false" ht="12.75" hidden="false" customHeight="false" outlineLevel="0" collapsed="false">
      <c r="E6197" s="143"/>
      <c r="F6197" s="143"/>
      <c r="G6197" s="143"/>
    </row>
    <row r="6198" customFormat="false" ht="12.75" hidden="false" customHeight="false" outlineLevel="0" collapsed="false">
      <c r="E6198" s="143"/>
      <c r="F6198" s="143"/>
      <c r="G6198" s="143"/>
    </row>
    <row r="6199" customFormat="false" ht="12.75" hidden="false" customHeight="false" outlineLevel="0" collapsed="false">
      <c r="E6199" s="143"/>
      <c r="F6199" s="143"/>
      <c r="G6199" s="143"/>
    </row>
    <row r="6200" customFormat="false" ht="12.75" hidden="false" customHeight="false" outlineLevel="0" collapsed="false">
      <c r="E6200" s="143"/>
      <c r="F6200" s="143"/>
      <c r="G6200" s="143"/>
    </row>
    <row r="6201" customFormat="false" ht="12.75" hidden="false" customHeight="false" outlineLevel="0" collapsed="false">
      <c r="E6201" s="143"/>
      <c r="F6201" s="143"/>
      <c r="G6201" s="143"/>
    </row>
    <row r="6202" customFormat="false" ht="12.75" hidden="false" customHeight="false" outlineLevel="0" collapsed="false">
      <c r="E6202" s="143"/>
      <c r="F6202" s="143"/>
      <c r="G6202" s="143"/>
    </row>
    <row r="6203" customFormat="false" ht="12.75" hidden="false" customHeight="false" outlineLevel="0" collapsed="false">
      <c r="E6203" s="143"/>
      <c r="F6203" s="143"/>
      <c r="G6203" s="143"/>
    </row>
    <row r="6204" customFormat="false" ht="12.75" hidden="false" customHeight="false" outlineLevel="0" collapsed="false">
      <c r="E6204" s="143"/>
      <c r="F6204" s="143"/>
      <c r="G6204" s="143"/>
    </row>
    <row r="6205" customFormat="false" ht="12.75" hidden="false" customHeight="false" outlineLevel="0" collapsed="false">
      <c r="E6205" s="143"/>
      <c r="F6205" s="143"/>
      <c r="G6205" s="143"/>
    </row>
    <row r="6206" customFormat="false" ht="12.75" hidden="false" customHeight="false" outlineLevel="0" collapsed="false">
      <c r="E6206" s="143"/>
      <c r="F6206" s="143"/>
      <c r="G6206" s="143"/>
    </row>
    <row r="6207" customFormat="false" ht="12.75" hidden="false" customHeight="false" outlineLevel="0" collapsed="false">
      <c r="E6207" s="143"/>
      <c r="F6207" s="143"/>
      <c r="G6207" s="143"/>
    </row>
    <row r="6208" customFormat="false" ht="12.75" hidden="false" customHeight="false" outlineLevel="0" collapsed="false">
      <c r="E6208" s="143"/>
      <c r="F6208" s="143"/>
      <c r="G6208" s="143"/>
    </row>
    <row r="6209" customFormat="false" ht="12.75" hidden="false" customHeight="false" outlineLevel="0" collapsed="false">
      <c r="E6209" s="143"/>
      <c r="F6209" s="143"/>
      <c r="G6209" s="143"/>
    </row>
    <row r="6210" customFormat="false" ht="12.75" hidden="false" customHeight="false" outlineLevel="0" collapsed="false">
      <c r="E6210" s="143"/>
      <c r="F6210" s="143"/>
      <c r="G6210" s="143"/>
    </row>
    <row r="6211" customFormat="false" ht="12.75" hidden="false" customHeight="false" outlineLevel="0" collapsed="false">
      <c r="E6211" s="143"/>
      <c r="F6211" s="143"/>
      <c r="G6211" s="143"/>
    </row>
    <row r="6212" customFormat="false" ht="12.75" hidden="false" customHeight="false" outlineLevel="0" collapsed="false">
      <c r="E6212" s="143"/>
      <c r="F6212" s="143"/>
      <c r="G6212" s="143"/>
    </row>
    <row r="6213" customFormat="false" ht="12.75" hidden="false" customHeight="false" outlineLevel="0" collapsed="false">
      <c r="E6213" s="143"/>
      <c r="F6213" s="143"/>
      <c r="G6213" s="143"/>
    </row>
    <row r="6214" customFormat="false" ht="12.75" hidden="false" customHeight="false" outlineLevel="0" collapsed="false">
      <c r="E6214" s="143"/>
      <c r="F6214" s="143"/>
      <c r="G6214" s="143"/>
    </row>
    <row r="6215" customFormat="false" ht="12.75" hidden="false" customHeight="false" outlineLevel="0" collapsed="false">
      <c r="E6215" s="143"/>
      <c r="F6215" s="143"/>
      <c r="G6215" s="143"/>
    </row>
    <row r="6216" customFormat="false" ht="12.75" hidden="false" customHeight="false" outlineLevel="0" collapsed="false">
      <c r="E6216" s="143"/>
      <c r="F6216" s="143"/>
      <c r="G6216" s="143"/>
    </row>
    <row r="6217" customFormat="false" ht="12.75" hidden="false" customHeight="false" outlineLevel="0" collapsed="false">
      <c r="E6217" s="143"/>
      <c r="F6217" s="143"/>
      <c r="G6217" s="143"/>
    </row>
    <row r="6218" customFormat="false" ht="12.75" hidden="false" customHeight="false" outlineLevel="0" collapsed="false">
      <c r="E6218" s="143"/>
      <c r="F6218" s="143"/>
      <c r="G6218" s="143"/>
    </row>
    <row r="6219" customFormat="false" ht="12.75" hidden="false" customHeight="false" outlineLevel="0" collapsed="false">
      <c r="E6219" s="143"/>
      <c r="F6219" s="143"/>
      <c r="G6219" s="143"/>
    </row>
    <row r="6220" customFormat="false" ht="12.75" hidden="false" customHeight="false" outlineLevel="0" collapsed="false">
      <c r="E6220" s="143"/>
      <c r="F6220" s="143"/>
      <c r="G6220" s="143"/>
    </row>
    <row r="6221" customFormat="false" ht="12.75" hidden="false" customHeight="false" outlineLevel="0" collapsed="false">
      <c r="E6221" s="143"/>
      <c r="F6221" s="143"/>
      <c r="G6221" s="143"/>
    </row>
    <row r="6222" customFormat="false" ht="12.75" hidden="false" customHeight="false" outlineLevel="0" collapsed="false">
      <c r="E6222" s="143"/>
      <c r="F6222" s="143"/>
      <c r="G6222" s="143"/>
    </row>
    <row r="6223" customFormat="false" ht="12.75" hidden="false" customHeight="false" outlineLevel="0" collapsed="false">
      <c r="E6223" s="143"/>
      <c r="F6223" s="143"/>
      <c r="G6223" s="143"/>
    </row>
    <row r="6224" customFormat="false" ht="12.75" hidden="false" customHeight="false" outlineLevel="0" collapsed="false">
      <c r="E6224" s="143"/>
      <c r="F6224" s="143"/>
      <c r="G6224" s="143"/>
    </row>
    <row r="6225" customFormat="false" ht="12.75" hidden="false" customHeight="false" outlineLevel="0" collapsed="false">
      <c r="E6225" s="143"/>
      <c r="F6225" s="143"/>
      <c r="G6225" s="143"/>
    </row>
    <row r="6226" customFormat="false" ht="12.75" hidden="false" customHeight="false" outlineLevel="0" collapsed="false">
      <c r="E6226" s="143"/>
      <c r="F6226" s="143"/>
      <c r="G6226" s="143"/>
    </row>
    <row r="6227" customFormat="false" ht="12.75" hidden="false" customHeight="false" outlineLevel="0" collapsed="false">
      <c r="E6227" s="143"/>
      <c r="F6227" s="143"/>
      <c r="G6227" s="143"/>
    </row>
    <row r="6228" customFormat="false" ht="12.75" hidden="false" customHeight="false" outlineLevel="0" collapsed="false">
      <c r="E6228" s="143"/>
      <c r="F6228" s="143"/>
      <c r="G6228" s="143"/>
    </row>
    <row r="6229" customFormat="false" ht="12.75" hidden="false" customHeight="false" outlineLevel="0" collapsed="false">
      <c r="E6229" s="143"/>
      <c r="F6229" s="143"/>
      <c r="G6229" s="143"/>
    </row>
    <row r="6230" customFormat="false" ht="12.75" hidden="false" customHeight="false" outlineLevel="0" collapsed="false">
      <c r="E6230" s="143"/>
      <c r="F6230" s="143"/>
      <c r="G6230" s="143"/>
    </row>
    <row r="6231" customFormat="false" ht="12.75" hidden="false" customHeight="false" outlineLevel="0" collapsed="false">
      <c r="E6231" s="143"/>
      <c r="F6231" s="143"/>
      <c r="G6231" s="143"/>
    </row>
    <row r="6232" customFormat="false" ht="12.75" hidden="false" customHeight="false" outlineLevel="0" collapsed="false">
      <c r="E6232" s="143"/>
      <c r="F6232" s="143"/>
      <c r="G6232" s="143"/>
    </row>
    <row r="6233" customFormat="false" ht="12.75" hidden="false" customHeight="false" outlineLevel="0" collapsed="false">
      <c r="E6233" s="143"/>
      <c r="F6233" s="143"/>
      <c r="G6233" s="143"/>
    </row>
    <row r="6234" customFormat="false" ht="12.75" hidden="false" customHeight="false" outlineLevel="0" collapsed="false">
      <c r="E6234" s="143"/>
      <c r="F6234" s="143"/>
      <c r="G6234" s="143"/>
    </row>
    <row r="6235" customFormat="false" ht="12.75" hidden="false" customHeight="false" outlineLevel="0" collapsed="false">
      <c r="E6235" s="143"/>
      <c r="F6235" s="143"/>
      <c r="G6235" s="143"/>
    </row>
    <row r="6236" customFormat="false" ht="12.75" hidden="false" customHeight="false" outlineLevel="0" collapsed="false">
      <c r="E6236" s="143"/>
      <c r="F6236" s="143"/>
      <c r="G6236" s="143"/>
    </row>
    <row r="6237" customFormat="false" ht="12.75" hidden="false" customHeight="false" outlineLevel="0" collapsed="false">
      <c r="E6237" s="143"/>
      <c r="F6237" s="143"/>
      <c r="G6237" s="143"/>
    </row>
    <row r="6238" customFormat="false" ht="12.75" hidden="false" customHeight="false" outlineLevel="0" collapsed="false">
      <c r="E6238" s="143"/>
      <c r="F6238" s="143"/>
      <c r="G6238" s="143"/>
    </row>
    <row r="6239" customFormat="false" ht="12.75" hidden="false" customHeight="false" outlineLevel="0" collapsed="false">
      <c r="E6239" s="143"/>
      <c r="F6239" s="143"/>
      <c r="G6239" s="143"/>
    </row>
    <row r="6240" customFormat="false" ht="12.75" hidden="false" customHeight="false" outlineLevel="0" collapsed="false">
      <c r="E6240" s="143"/>
      <c r="F6240" s="143"/>
      <c r="G6240" s="143"/>
    </row>
    <row r="6241" customFormat="false" ht="12.75" hidden="false" customHeight="false" outlineLevel="0" collapsed="false">
      <c r="E6241" s="143"/>
      <c r="F6241" s="143"/>
      <c r="G6241" s="143"/>
    </row>
    <row r="6242" customFormat="false" ht="12.75" hidden="false" customHeight="false" outlineLevel="0" collapsed="false">
      <c r="E6242" s="143"/>
      <c r="F6242" s="143"/>
      <c r="G6242" s="143"/>
    </row>
    <row r="6243" customFormat="false" ht="12.75" hidden="false" customHeight="false" outlineLevel="0" collapsed="false">
      <c r="E6243" s="143"/>
      <c r="F6243" s="143"/>
      <c r="G6243" s="143"/>
    </row>
    <row r="6244" customFormat="false" ht="12.75" hidden="false" customHeight="false" outlineLevel="0" collapsed="false">
      <c r="E6244" s="143"/>
      <c r="F6244" s="143"/>
      <c r="G6244" s="143"/>
    </row>
    <row r="6245" customFormat="false" ht="12.75" hidden="false" customHeight="false" outlineLevel="0" collapsed="false">
      <c r="E6245" s="143"/>
      <c r="F6245" s="143"/>
      <c r="G6245" s="143"/>
    </row>
    <row r="6246" customFormat="false" ht="12.75" hidden="false" customHeight="false" outlineLevel="0" collapsed="false">
      <c r="E6246" s="143"/>
      <c r="F6246" s="143"/>
      <c r="G6246" s="143"/>
    </row>
    <row r="6247" customFormat="false" ht="12.75" hidden="false" customHeight="false" outlineLevel="0" collapsed="false">
      <c r="E6247" s="143"/>
      <c r="F6247" s="143"/>
      <c r="G6247" s="143"/>
    </row>
    <row r="6248" customFormat="false" ht="12.75" hidden="false" customHeight="false" outlineLevel="0" collapsed="false">
      <c r="E6248" s="143"/>
      <c r="F6248" s="143"/>
      <c r="G6248" s="143"/>
    </row>
    <row r="6249" customFormat="false" ht="12.75" hidden="false" customHeight="false" outlineLevel="0" collapsed="false">
      <c r="E6249" s="143"/>
      <c r="F6249" s="143"/>
      <c r="G6249" s="143"/>
    </row>
    <row r="6250" customFormat="false" ht="12.75" hidden="false" customHeight="false" outlineLevel="0" collapsed="false">
      <c r="E6250" s="143"/>
      <c r="F6250" s="143"/>
      <c r="G6250" s="143"/>
    </row>
    <row r="6251" customFormat="false" ht="12.75" hidden="false" customHeight="false" outlineLevel="0" collapsed="false">
      <c r="E6251" s="143"/>
      <c r="F6251" s="143"/>
      <c r="G6251" s="143"/>
    </row>
    <row r="6252" customFormat="false" ht="12.75" hidden="false" customHeight="false" outlineLevel="0" collapsed="false">
      <c r="E6252" s="143"/>
      <c r="F6252" s="143"/>
      <c r="G6252" s="143"/>
    </row>
    <row r="6253" customFormat="false" ht="12.75" hidden="false" customHeight="false" outlineLevel="0" collapsed="false">
      <c r="E6253" s="143"/>
      <c r="F6253" s="143"/>
      <c r="G6253" s="143"/>
    </row>
    <row r="6254" customFormat="false" ht="12.75" hidden="false" customHeight="false" outlineLevel="0" collapsed="false">
      <c r="E6254" s="143"/>
      <c r="F6254" s="143"/>
      <c r="G6254" s="143"/>
    </row>
    <row r="6255" customFormat="false" ht="12.75" hidden="false" customHeight="false" outlineLevel="0" collapsed="false">
      <c r="E6255" s="143"/>
      <c r="F6255" s="143"/>
      <c r="G6255" s="143"/>
    </row>
    <row r="6256" customFormat="false" ht="12.75" hidden="false" customHeight="false" outlineLevel="0" collapsed="false">
      <c r="E6256" s="143"/>
      <c r="F6256" s="143"/>
      <c r="G6256" s="143"/>
    </row>
    <row r="6257" customFormat="false" ht="12.75" hidden="false" customHeight="false" outlineLevel="0" collapsed="false">
      <c r="E6257" s="143"/>
      <c r="F6257" s="143"/>
      <c r="G6257" s="143"/>
    </row>
    <row r="6258" customFormat="false" ht="12.75" hidden="false" customHeight="false" outlineLevel="0" collapsed="false">
      <c r="E6258" s="143"/>
      <c r="F6258" s="143"/>
      <c r="G6258" s="143"/>
    </row>
    <row r="6259" customFormat="false" ht="12.75" hidden="false" customHeight="false" outlineLevel="0" collapsed="false">
      <c r="E6259" s="143"/>
      <c r="F6259" s="143"/>
      <c r="G6259" s="143"/>
    </row>
    <row r="6260" customFormat="false" ht="12.75" hidden="false" customHeight="false" outlineLevel="0" collapsed="false">
      <c r="E6260" s="143"/>
      <c r="F6260" s="143"/>
      <c r="G6260" s="143"/>
    </row>
    <row r="6261" customFormat="false" ht="12.75" hidden="false" customHeight="false" outlineLevel="0" collapsed="false">
      <c r="E6261" s="143"/>
      <c r="F6261" s="143"/>
      <c r="G6261" s="143"/>
    </row>
    <row r="6262" customFormat="false" ht="12.75" hidden="false" customHeight="false" outlineLevel="0" collapsed="false">
      <c r="E6262" s="143"/>
      <c r="F6262" s="143"/>
      <c r="G6262" s="143"/>
    </row>
    <row r="6263" customFormat="false" ht="12.75" hidden="false" customHeight="false" outlineLevel="0" collapsed="false">
      <c r="E6263" s="143"/>
      <c r="F6263" s="143"/>
      <c r="G6263" s="143"/>
    </row>
    <row r="6264" customFormat="false" ht="12.75" hidden="false" customHeight="false" outlineLevel="0" collapsed="false">
      <c r="E6264" s="143"/>
      <c r="F6264" s="143"/>
      <c r="G6264" s="143"/>
    </row>
    <row r="6265" customFormat="false" ht="12.75" hidden="false" customHeight="false" outlineLevel="0" collapsed="false">
      <c r="E6265" s="143"/>
      <c r="F6265" s="143"/>
      <c r="G6265" s="143"/>
    </row>
    <row r="6266" customFormat="false" ht="12.75" hidden="false" customHeight="false" outlineLevel="0" collapsed="false">
      <c r="E6266" s="143"/>
      <c r="F6266" s="143"/>
      <c r="G6266" s="143"/>
    </row>
    <row r="6267" customFormat="false" ht="12.75" hidden="false" customHeight="false" outlineLevel="0" collapsed="false">
      <c r="E6267" s="143"/>
      <c r="F6267" s="143"/>
      <c r="G6267" s="143"/>
    </row>
    <row r="6268" customFormat="false" ht="12.75" hidden="false" customHeight="false" outlineLevel="0" collapsed="false">
      <c r="E6268" s="143"/>
      <c r="F6268" s="143"/>
      <c r="G6268" s="143"/>
    </row>
    <row r="6269" customFormat="false" ht="12.75" hidden="false" customHeight="false" outlineLevel="0" collapsed="false">
      <c r="E6269" s="143"/>
      <c r="F6269" s="143"/>
      <c r="G6269" s="143"/>
    </row>
    <row r="6270" customFormat="false" ht="12.75" hidden="false" customHeight="false" outlineLevel="0" collapsed="false">
      <c r="E6270" s="143"/>
      <c r="F6270" s="143"/>
      <c r="G6270" s="143"/>
    </row>
    <row r="6271" customFormat="false" ht="12.75" hidden="false" customHeight="false" outlineLevel="0" collapsed="false">
      <c r="E6271" s="143"/>
      <c r="F6271" s="143"/>
      <c r="G6271" s="143"/>
    </row>
    <row r="6272" customFormat="false" ht="12.75" hidden="false" customHeight="false" outlineLevel="0" collapsed="false">
      <c r="E6272" s="143"/>
      <c r="F6272" s="143"/>
      <c r="G6272" s="143"/>
    </row>
    <row r="6273" customFormat="false" ht="12.75" hidden="false" customHeight="false" outlineLevel="0" collapsed="false">
      <c r="E6273" s="143"/>
      <c r="F6273" s="143"/>
      <c r="G6273" s="143"/>
    </row>
    <row r="6274" customFormat="false" ht="12.75" hidden="false" customHeight="false" outlineLevel="0" collapsed="false">
      <c r="E6274" s="143"/>
      <c r="F6274" s="143"/>
      <c r="G6274" s="143"/>
    </row>
    <row r="6275" customFormat="false" ht="12.75" hidden="false" customHeight="false" outlineLevel="0" collapsed="false">
      <c r="E6275" s="143"/>
      <c r="F6275" s="143"/>
      <c r="G6275" s="143"/>
    </row>
    <row r="6276" customFormat="false" ht="12.75" hidden="false" customHeight="false" outlineLevel="0" collapsed="false">
      <c r="E6276" s="143"/>
      <c r="F6276" s="143"/>
      <c r="G6276" s="143"/>
    </row>
    <row r="6277" customFormat="false" ht="12.75" hidden="false" customHeight="false" outlineLevel="0" collapsed="false">
      <c r="E6277" s="143"/>
      <c r="F6277" s="143"/>
      <c r="G6277" s="143"/>
    </row>
    <row r="6278" customFormat="false" ht="12.75" hidden="false" customHeight="false" outlineLevel="0" collapsed="false">
      <c r="E6278" s="143"/>
      <c r="F6278" s="143"/>
      <c r="G6278" s="143"/>
    </row>
    <row r="6279" customFormat="false" ht="12.75" hidden="false" customHeight="false" outlineLevel="0" collapsed="false">
      <c r="E6279" s="143"/>
      <c r="F6279" s="143"/>
      <c r="G6279" s="143"/>
    </row>
    <row r="6280" customFormat="false" ht="12.75" hidden="false" customHeight="false" outlineLevel="0" collapsed="false">
      <c r="E6280" s="143"/>
      <c r="F6280" s="143"/>
      <c r="G6280" s="143"/>
    </row>
    <row r="6281" customFormat="false" ht="12.75" hidden="false" customHeight="false" outlineLevel="0" collapsed="false">
      <c r="E6281" s="143"/>
      <c r="F6281" s="143"/>
      <c r="G6281" s="143"/>
    </row>
    <row r="6282" customFormat="false" ht="12.75" hidden="false" customHeight="false" outlineLevel="0" collapsed="false">
      <c r="E6282" s="143"/>
      <c r="F6282" s="143"/>
      <c r="G6282" s="143"/>
    </row>
    <row r="6283" customFormat="false" ht="12.75" hidden="false" customHeight="false" outlineLevel="0" collapsed="false">
      <c r="E6283" s="143"/>
      <c r="F6283" s="143"/>
      <c r="G6283" s="143"/>
    </row>
    <row r="6284" customFormat="false" ht="12.75" hidden="false" customHeight="false" outlineLevel="0" collapsed="false">
      <c r="E6284" s="143"/>
      <c r="F6284" s="143"/>
      <c r="G6284" s="143"/>
    </row>
    <row r="6285" customFormat="false" ht="12.75" hidden="false" customHeight="false" outlineLevel="0" collapsed="false">
      <c r="E6285" s="143"/>
      <c r="F6285" s="143"/>
      <c r="G6285" s="143"/>
    </row>
    <row r="6286" customFormat="false" ht="12.75" hidden="false" customHeight="false" outlineLevel="0" collapsed="false">
      <c r="E6286" s="143"/>
      <c r="F6286" s="143"/>
      <c r="G6286" s="143"/>
    </row>
    <row r="6287" customFormat="false" ht="12.75" hidden="false" customHeight="false" outlineLevel="0" collapsed="false">
      <c r="E6287" s="143"/>
      <c r="F6287" s="143"/>
      <c r="G6287" s="143"/>
    </row>
    <row r="6288" customFormat="false" ht="12.75" hidden="false" customHeight="false" outlineLevel="0" collapsed="false">
      <c r="E6288" s="143"/>
      <c r="F6288" s="143"/>
      <c r="G6288" s="143"/>
    </row>
    <row r="6289" customFormat="false" ht="12.75" hidden="false" customHeight="false" outlineLevel="0" collapsed="false">
      <c r="E6289" s="143"/>
      <c r="F6289" s="143"/>
      <c r="G6289" s="143"/>
    </row>
    <row r="6290" customFormat="false" ht="12.75" hidden="false" customHeight="false" outlineLevel="0" collapsed="false">
      <c r="E6290" s="143"/>
      <c r="F6290" s="143"/>
      <c r="G6290" s="143"/>
    </row>
    <row r="6291" customFormat="false" ht="12.75" hidden="false" customHeight="false" outlineLevel="0" collapsed="false">
      <c r="E6291" s="143"/>
      <c r="F6291" s="143"/>
      <c r="G6291" s="143"/>
    </row>
    <row r="6292" customFormat="false" ht="12.75" hidden="false" customHeight="false" outlineLevel="0" collapsed="false">
      <c r="E6292" s="143"/>
      <c r="F6292" s="143"/>
      <c r="G6292" s="143"/>
    </row>
    <row r="6293" customFormat="false" ht="12.75" hidden="false" customHeight="false" outlineLevel="0" collapsed="false">
      <c r="E6293" s="143"/>
      <c r="F6293" s="143"/>
      <c r="G6293" s="143"/>
    </row>
    <row r="6294" customFormat="false" ht="12.75" hidden="false" customHeight="false" outlineLevel="0" collapsed="false">
      <c r="E6294" s="143"/>
      <c r="F6294" s="143"/>
      <c r="G6294" s="143"/>
    </row>
    <row r="6295" customFormat="false" ht="12.75" hidden="false" customHeight="false" outlineLevel="0" collapsed="false">
      <c r="E6295" s="143"/>
      <c r="F6295" s="143"/>
      <c r="G6295" s="143"/>
    </row>
    <row r="6296" customFormat="false" ht="12.75" hidden="false" customHeight="false" outlineLevel="0" collapsed="false">
      <c r="E6296" s="143"/>
      <c r="F6296" s="143"/>
      <c r="G6296" s="143"/>
    </row>
    <row r="6297" customFormat="false" ht="12.75" hidden="false" customHeight="false" outlineLevel="0" collapsed="false">
      <c r="E6297" s="143"/>
      <c r="F6297" s="143"/>
      <c r="G6297" s="143"/>
    </row>
    <row r="6298" customFormat="false" ht="12.75" hidden="false" customHeight="false" outlineLevel="0" collapsed="false">
      <c r="E6298" s="143"/>
      <c r="F6298" s="143"/>
      <c r="G6298" s="143"/>
    </row>
    <row r="6299" customFormat="false" ht="12.75" hidden="false" customHeight="false" outlineLevel="0" collapsed="false">
      <c r="E6299" s="143"/>
      <c r="F6299" s="143"/>
      <c r="G6299" s="143"/>
    </row>
    <row r="6300" customFormat="false" ht="12.75" hidden="false" customHeight="false" outlineLevel="0" collapsed="false">
      <c r="E6300" s="143"/>
      <c r="F6300" s="143"/>
      <c r="G6300" s="143"/>
    </row>
    <row r="6301" customFormat="false" ht="12.75" hidden="false" customHeight="false" outlineLevel="0" collapsed="false">
      <c r="E6301" s="143"/>
      <c r="F6301" s="143"/>
      <c r="G6301" s="143"/>
    </row>
    <row r="6302" customFormat="false" ht="12.75" hidden="false" customHeight="false" outlineLevel="0" collapsed="false">
      <c r="E6302" s="143"/>
      <c r="F6302" s="143"/>
      <c r="G6302" s="143"/>
    </row>
    <row r="6303" customFormat="false" ht="12.75" hidden="false" customHeight="false" outlineLevel="0" collapsed="false">
      <c r="E6303" s="143"/>
      <c r="F6303" s="143"/>
      <c r="G6303" s="143"/>
    </row>
    <row r="6304" customFormat="false" ht="12.75" hidden="false" customHeight="false" outlineLevel="0" collapsed="false">
      <c r="E6304" s="143"/>
      <c r="F6304" s="143"/>
      <c r="G6304" s="143"/>
    </row>
    <row r="6305" customFormat="false" ht="12.75" hidden="false" customHeight="false" outlineLevel="0" collapsed="false">
      <c r="E6305" s="143"/>
      <c r="F6305" s="143"/>
      <c r="G6305" s="143"/>
    </row>
    <row r="6306" customFormat="false" ht="12.75" hidden="false" customHeight="false" outlineLevel="0" collapsed="false">
      <c r="E6306" s="143"/>
      <c r="F6306" s="143"/>
      <c r="G6306" s="143"/>
    </row>
    <row r="6307" customFormat="false" ht="12.75" hidden="false" customHeight="false" outlineLevel="0" collapsed="false">
      <c r="E6307" s="143"/>
      <c r="F6307" s="143"/>
      <c r="G6307" s="143"/>
    </row>
    <row r="6308" customFormat="false" ht="12.75" hidden="false" customHeight="false" outlineLevel="0" collapsed="false">
      <c r="E6308" s="143"/>
      <c r="F6308" s="143"/>
      <c r="G6308" s="143"/>
    </row>
    <row r="6309" customFormat="false" ht="12.75" hidden="false" customHeight="false" outlineLevel="0" collapsed="false">
      <c r="E6309" s="143"/>
      <c r="F6309" s="143"/>
      <c r="G6309" s="143"/>
    </row>
    <row r="6310" customFormat="false" ht="12.75" hidden="false" customHeight="false" outlineLevel="0" collapsed="false">
      <c r="E6310" s="143"/>
      <c r="F6310" s="143"/>
      <c r="G6310" s="143"/>
    </row>
    <row r="6311" customFormat="false" ht="12.75" hidden="false" customHeight="false" outlineLevel="0" collapsed="false">
      <c r="E6311" s="143"/>
      <c r="F6311" s="143"/>
      <c r="G6311" s="143"/>
    </row>
    <row r="6312" customFormat="false" ht="12.75" hidden="false" customHeight="false" outlineLevel="0" collapsed="false">
      <c r="E6312" s="143"/>
      <c r="F6312" s="143"/>
      <c r="G6312" s="143"/>
    </row>
    <row r="6313" customFormat="false" ht="12.75" hidden="false" customHeight="false" outlineLevel="0" collapsed="false">
      <c r="E6313" s="143"/>
      <c r="F6313" s="143"/>
      <c r="G6313" s="143"/>
    </row>
    <row r="6314" customFormat="false" ht="12.75" hidden="false" customHeight="false" outlineLevel="0" collapsed="false">
      <c r="E6314" s="143"/>
      <c r="F6314" s="143"/>
      <c r="G6314" s="143"/>
    </row>
    <row r="6315" customFormat="false" ht="12.75" hidden="false" customHeight="false" outlineLevel="0" collapsed="false">
      <c r="E6315" s="143"/>
      <c r="F6315" s="143"/>
      <c r="G6315" s="143"/>
    </row>
    <row r="6316" customFormat="false" ht="12.75" hidden="false" customHeight="false" outlineLevel="0" collapsed="false">
      <c r="E6316" s="143"/>
      <c r="F6316" s="143"/>
      <c r="G6316" s="143"/>
    </row>
    <row r="6317" customFormat="false" ht="12.75" hidden="false" customHeight="false" outlineLevel="0" collapsed="false">
      <c r="E6317" s="143"/>
      <c r="F6317" s="143"/>
      <c r="G6317" s="143"/>
    </row>
    <row r="6318" customFormat="false" ht="12.75" hidden="false" customHeight="false" outlineLevel="0" collapsed="false">
      <c r="E6318" s="143"/>
      <c r="F6318" s="143"/>
      <c r="G6318" s="143"/>
    </row>
    <row r="6319" customFormat="false" ht="12.75" hidden="false" customHeight="false" outlineLevel="0" collapsed="false">
      <c r="E6319" s="143"/>
      <c r="F6319" s="143"/>
      <c r="G6319" s="143"/>
    </row>
    <row r="6320" customFormat="false" ht="12.75" hidden="false" customHeight="false" outlineLevel="0" collapsed="false">
      <c r="E6320" s="143"/>
      <c r="F6320" s="143"/>
      <c r="G6320" s="143"/>
    </row>
    <row r="6321" customFormat="false" ht="12.75" hidden="false" customHeight="false" outlineLevel="0" collapsed="false">
      <c r="E6321" s="143"/>
      <c r="F6321" s="143"/>
      <c r="G6321" s="143"/>
    </row>
    <row r="6322" customFormat="false" ht="12.75" hidden="false" customHeight="false" outlineLevel="0" collapsed="false">
      <c r="E6322" s="143"/>
      <c r="F6322" s="143"/>
      <c r="G6322" s="143"/>
    </row>
    <row r="6323" customFormat="false" ht="12.75" hidden="false" customHeight="false" outlineLevel="0" collapsed="false">
      <c r="E6323" s="143"/>
      <c r="F6323" s="143"/>
      <c r="G6323" s="143"/>
    </row>
    <row r="6324" customFormat="false" ht="12.75" hidden="false" customHeight="false" outlineLevel="0" collapsed="false">
      <c r="E6324" s="143"/>
      <c r="F6324" s="143"/>
      <c r="G6324" s="143"/>
    </row>
    <row r="6325" customFormat="false" ht="12.75" hidden="false" customHeight="false" outlineLevel="0" collapsed="false">
      <c r="E6325" s="143"/>
      <c r="F6325" s="143"/>
      <c r="G6325" s="143"/>
    </row>
    <row r="6326" customFormat="false" ht="12.75" hidden="false" customHeight="false" outlineLevel="0" collapsed="false">
      <c r="E6326" s="143"/>
      <c r="F6326" s="143"/>
      <c r="G6326" s="143"/>
    </row>
    <row r="6327" customFormat="false" ht="12.75" hidden="false" customHeight="false" outlineLevel="0" collapsed="false">
      <c r="E6327" s="143"/>
      <c r="F6327" s="143"/>
      <c r="G6327" s="143"/>
    </row>
    <row r="6328" customFormat="false" ht="12.75" hidden="false" customHeight="false" outlineLevel="0" collapsed="false">
      <c r="E6328" s="143"/>
      <c r="F6328" s="143"/>
      <c r="G6328" s="143"/>
    </row>
    <row r="6329" customFormat="false" ht="12.75" hidden="false" customHeight="false" outlineLevel="0" collapsed="false">
      <c r="E6329" s="143"/>
      <c r="F6329" s="143"/>
      <c r="G6329" s="143"/>
    </row>
    <row r="6330" customFormat="false" ht="12.75" hidden="false" customHeight="false" outlineLevel="0" collapsed="false">
      <c r="E6330" s="143"/>
      <c r="F6330" s="143"/>
      <c r="G6330" s="143"/>
    </row>
    <row r="6331" customFormat="false" ht="12.75" hidden="false" customHeight="false" outlineLevel="0" collapsed="false">
      <c r="E6331" s="143"/>
      <c r="F6331" s="143"/>
      <c r="G6331" s="143"/>
    </row>
    <row r="6332" customFormat="false" ht="12.75" hidden="false" customHeight="false" outlineLevel="0" collapsed="false">
      <c r="E6332" s="143"/>
      <c r="F6332" s="143"/>
      <c r="G6332" s="143"/>
    </row>
    <row r="6333" customFormat="false" ht="12.75" hidden="false" customHeight="false" outlineLevel="0" collapsed="false">
      <c r="E6333" s="143"/>
      <c r="F6333" s="143"/>
      <c r="G6333" s="143"/>
    </row>
    <row r="6334" customFormat="false" ht="12.75" hidden="false" customHeight="false" outlineLevel="0" collapsed="false">
      <c r="E6334" s="143"/>
      <c r="F6334" s="143"/>
      <c r="G6334" s="143"/>
    </row>
    <row r="6335" customFormat="false" ht="12.75" hidden="false" customHeight="false" outlineLevel="0" collapsed="false">
      <c r="E6335" s="143"/>
      <c r="F6335" s="143"/>
      <c r="G6335" s="143"/>
    </row>
    <row r="6336" customFormat="false" ht="12.75" hidden="false" customHeight="false" outlineLevel="0" collapsed="false">
      <c r="E6336" s="143"/>
      <c r="F6336" s="143"/>
      <c r="G6336" s="143"/>
    </row>
    <row r="6337" customFormat="false" ht="12.75" hidden="false" customHeight="false" outlineLevel="0" collapsed="false">
      <c r="E6337" s="143"/>
      <c r="F6337" s="143"/>
      <c r="G6337" s="143"/>
    </row>
    <row r="6338" customFormat="false" ht="12.75" hidden="false" customHeight="false" outlineLevel="0" collapsed="false">
      <c r="E6338" s="143"/>
      <c r="F6338" s="143"/>
      <c r="G6338" s="143"/>
    </row>
    <row r="6339" customFormat="false" ht="12.75" hidden="false" customHeight="false" outlineLevel="0" collapsed="false">
      <c r="E6339" s="143"/>
      <c r="F6339" s="143"/>
      <c r="G6339" s="143"/>
    </row>
    <row r="6340" customFormat="false" ht="12.75" hidden="false" customHeight="false" outlineLevel="0" collapsed="false">
      <c r="E6340" s="143"/>
      <c r="F6340" s="143"/>
      <c r="G6340" s="143"/>
    </row>
    <row r="6341" customFormat="false" ht="12.75" hidden="false" customHeight="false" outlineLevel="0" collapsed="false">
      <c r="E6341" s="143"/>
      <c r="F6341" s="143"/>
      <c r="G6341" s="143"/>
    </row>
    <row r="6342" customFormat="false" ht="12.75" hidden="false" customHeight="false" outlineLevel="0" collapsed="false">
      <c r="E6342" s="143"/>
      <c r="F6342" s="143"/>
      <c r="G6342" s="143"/>
    </row>
    <row r="6343" customFormat="false" ht="12.75" hidden="false" customHeight="false" outlineLevel="0" collapsed="false">
      <c r="E6343" s="143"/>
      <c r="F6343" s="143"/>
      <c r="G6343" s="143"/>
    </row>
    <row r="6344" customFormat="false" ht="12.75" hidden="false" customHeight="false" outlineLevel="0" collapsed="false">
      <c r="E6344" s="143"/>
      <c r="F6344" s="143"/>
      <c r="G6344" s="143"/>
    </row>
    <row r="6345" customFormat="false" ht="12.75" hidden="false" customHeight="false" outlineLevel="0" collapsed="false">
      <c r="E6345" s="143"/>
      <c r="F6345" s="143"/>
      <c r="G6345" s="143"/>
    </row>
    <row r="6346" customFormat="false" ht="12.75" hidden="false" customHeight="false" outlineLevel="0" collapsed="false">
      <c r="E6346" s="143"/>
      <c r="F6346" s="143"/>
      <c r="G6346" s="143"/>
    </row>
    <row r="6347" customFormat="false" ht="12.75" hidden="false" customHeight="false" outlineLevel="0" collapsed="false">
      <c r="E6347" s="143"/>
      <c r="F6347" s="143"/>
      <c r="G6347" s="143"/>
    </row>
    <row r="6348" customFormat="false" ht="12.75" hidden="false" customHeight="false" outlineLevel="0" collapsed="false">
      <c r="E6348" s="143"/>
      <c r="F6348" s="143"/>
      <c r="G6348" s="143"/>
    </row>
    <row r="6349" customFormat="false" ht="12.75" hidden="false" customHeight="false" outlineLevel="0" collapsed="false">
      <c r="E6349" s="143"/>
      <c r="F6349" s="143"/>
      <c r="G6349" s="143"/>
    </row>
    <row r="6350" customFormat="false" ht="12.75" hidden="false" customHeight="false" outlineLevel="0" collapsed="false">
      <c r="E6350" s="143"/>
      <c r="F6350" s="143"/>
      <c r="G6350" s="143"/>
    </row>
    <row r="6351" customFormat="false" ht="12.75" hidden="false" customHeight="false" outlineLevel="0" collapsed="false">
      <c r="E6351" s="143"/>
      <c r="F6351" s="143"/>
      <c r="G6351" s="143"/>
    </row>
    <row r="6352" customFormat="false" ht="12.75" hidden="false" customHeight="false" outlineLevel="0" collapsed="false">
      <c r="E6352" s="143"/>
      <c r="F6352" s="143"/>
      <c r="G6352" s="143"/>
    </row>
    <row r="6353" customFormat="false" ht="12.75" hidden="false" customHeight="false" outlineLevel="0" collapsed="false">
      <c r="E6353" s="143"/>
      <c r="F6353" s="143"/>
      <c r="G6353" s="143"/>
    </row>
    <row r="6354" customFormat="false" ht="12.75" hidden="false" customHeight="false" outlineLevel="0" collapsed="false">
      <c r="E6354" s="143"/>
      <c r="F6354" s="143"/>
      <c r="G6354" s="143"/>
    </row>
    <row r="6355" customFormat="false" ht="12.75" hidden="false" customHeight="false" outlineLevel="0" collapsed="false">
      <c r="E6355" s="143"/>
      <c r="F6355" s="143"/>
      <c r="G6355" s="143"/>
    </row>
    <row r="6356" customFormat="false" ht="12.75" hidden="false" customHeight="false" outlineLevel="0" collapsed="false">
      <c r="E6356" s="143"/>
      <c r="F6356" s="143"/>
      <c r="G6356" s="143"/>
    </row>
    <row r="6357" customFormat="false" ht="12.75" hidden="false" customHeight="false" outlineLevel="0" collapsed="false">
      <c r="E6357" s="143"/>
      <c r="F6357" s="143"/>
      <c r="G6357" s="143"/>
    </row>
    <row r="6358" customFormat="false" ht="12.75" hidden="false" customHeight="false" outlineLevel="0" collapsed="false">
      <c r="E6358" s="143"/>
      <c r="F6358" s="143"/>
      <c r="G6358" s="143"/>
    </row>
    <row r="6359" customFormat="false" ht="12.75" hidden="false" customHeight="false" outlineLevel="0" collapsed="false">
      <c r="E6359" s="143"/>
      <c r="F6359" s="143"/>
      <c r="G6359" s="143"/>
    </row>
    <row r="6360" customFormat="false" ht="12.75" hidden="false" customHeight="false" outlineLevel="0" collapsed="false">
      <c r="E6360" s="143"/>
      <c r="F6360" s="143"/>
      <c r="G6360" s="143"/>
    </row>
    <row r="6361" customFormat="false" ht="12.75" hidden="false" customHeight="false" outlineLevel="0" collapsed="false">
      <c r="E6361" s="143"/>
      <c r="F6361" s="143"/>
      <c r="G6361" s="143"/>
    </row>
    <row r="6362" customFormat="false" ht="12.75" hidden="false" customHeight="false" outlineLevel="0" collapsed="false">
      <c r="E6362" s="143"/>
      <c r="F6362" s="143"/>
      <c r="G6362" s="143"/>
    </row>
    <row r="6363" customFormat="false" ht="12.75" hidden="false" customHeight="false" outlineLevel="0" collapsed="false">
      <c r="E6363" s="143"/>
      <c r="F6363" s="143"/>
      <c r="G6363" s="143"/>
    </row>
    <row r="6364" customFormat="false" ht="12.75" hidden="false" customHeight="false" outlineLevel="0" collapsed="false">
      <c r="E6364" s="143"/>
      <c r="F6364" s="143"/>
      <c r="G6364" s="143"/>
    </row>
    <row r="6365" customFormat="false" ht="12.75" hidden="false" customHeight="false" outlineLevel="0" collapsed="false">
      <c r="E6365" s="143"/>
      <c r="F6365" s="143"/>
      <c r="G6365" s="143"/>
    </row>
    <row r="6366" customFormat="false" ht="12.75" hidden="false" customHeight="false" outlineLevel="0" collapsed="false">
      <c r="E6366" s="143"/>
      <c r="F6366" s="143"/>
      <c r="G6366" s="143"/>
    </row>
    <row r="6367" customFormat="false" ht="12.75" hidden="false" customHeight="false" outlineLevel="0" collapsed="false">
      <c r="E6367" s="143"/>
      <c r="F6367" s="143"/>
      <c r="G6367" s="143"/>
    </row>
    <row r="6368" customFormat="false" ht="12.75" hidden="false" customHeight="false" outlineLevel="0" collapsed="false">
      <c r="E6368" s="143"/>
      <c r="F6368" s="143"/>
      <c r="G6368" s="143"/>
    </row>
    <row r="6369" customFormat="false" ht="12.75" hidden="false" customHeight="false" outlineLevel="0" collapsed="false">
      <c r="E6369" s="143"/>
      <c r="F6369" s="143"/>
      <c r="G6369" s="143"/>
    </row>
    <row r="6370" customFormat="false" ht="12.75" hidden="false" customHeight="false" outlineLevel="0" collapsed="false">
      <c r="E6370" s="143"/>
      <c r="F6370" s="143"/>
      <c r="G6370" s="143"/>
    </row>
    <row r="6371" customFormat="false" ht="12.75" hidden="false" customHeight="false" outlineLevel="0" collapsed="false">
      <c r="E6371" s="143"/>
      <c r="F6371" s="143"/>
      <c r="G6371" s="143"/>
    </row>
    <row r="6372" customFormat="false" ht="12.75" hidden="false" customHeight="false" outlineLevel="0" collapsed="false">
      <c r="E6372" s="143"/>
      <c r="F6372" s="143"/>
      <c r="G6372" s="143"/>
    </row>
    <row r="6373" customFormat="false" ht="12.75" hidden="false" customHeight="false" outlineLevel="0" collapsed="false">
      <c r="E6373" s="143"/>
      <c r="F6373" s="143"/>
      <c r="G6373" s="143"/>
    </row>
    <row r="6374" customFormat="false" ht="12.75" hidden="false" customHeight="false" outlineLevel="0" collapsed="false">
      <c r="E6374" s="143"/>
      <c r="F6374" s="143"/>
      <c r="G6374" s="143"/>
    </row>
    <row r="6375" customFormat="false" ht="12.75" hidden="false" customHeight="false" outlineLevel="0" collapsed="false">
      <c r="E6375" s="143"/>
      <c r="F6375" s="143"/>
      <c r="G6375" s="143"/>
    </row>
    <row r="6376" customFormat="false" ht="12.75" hidden="false" customHeight="false" outlineLevel="0" collapsed="false">
      <c r="E6376" s="143"/>
      <c r="F6376" s="143"/>
      <c r="G6376" s="143"/>
    </row>
    <row r="6377" customFormat="false" ht="12.75" hidden="false" customHeight="false" outlineLevel="0" collapsed="false">
      <c r="E6377" s="143"/>
      <c r="F6377" s="143"/>
      <c r="G6377" s="143"/>
    </row>
    <row r="6378" customFormat="false" ht="12.75" hidden="false" customHeight="false" outlineLevel="0" collapsed="false">
      <c r="E6378" s="143"/>
      <c r="F6378" s="143"/>
      <c r="G6378" s="143"/>
    </row>
    <row r="6379" customFormat="false" ht="12.75" hidden="false" customHeight="false" outlineLevel="0" collapsed="false">
      <c r="E6379" s="143"/>
      <c r="F6379" s="143"/>
      <c r="G6379" s="143"/>
    </row>
    <row r="6380" customFormat="false" ht="12.75" hidden="false" customHeight="false" outlineLevel="0" collapsed="false">
      <c r="E6380" s="143"/>
      <c r="F6380" s="143"/>
      <c r="G6380" s="143"/>
    </row>
    <row r="6381" customFormat="false" ht="12.75" hidden="false" customHeight="false" outlineLevel="0" collapsed="false">
      <c r="E6381" s="143"/>
      <c r="F6381" s="143"/>
      <c r="G6381" s="143"/>
    </row>
    <row r="6382" customFormat="false" ht="12.75" hidden="false" customHeight="false" outlineLevel="0" collapsed="false">
      <c r="E6382" s="143"/>
      <c r="F6382" s="143"/>
      <c r="G6382" s="143"/>
    </row>
    <row r="6383" customFormat="false" ht="12.75" hidden="false" customHeight="false" outlineLevel="0" collapsed="false">
      <c r="E6383" s="143"/>
      <c r="F6383" s="143"/>
      <c r="G6383" s="143"/>
    </row>
    <row r="6384" customFormat="false" ht="12.75" hidden="false" customHeight="false" outlineLevel="0" collapsed="false">
      <c r="E6384" s="143"/>
      <c r="F6384" s="143"/>
      <c r="G6384" s="143"/>
    </row>
    <row r="6385" customFormat="false" ht="12.75" hidden="false" customHeight="false" outlineLevel="0" collapsed="false">
      <c r="E6385" s="143"/>
      <c r="F6385" s="143"/>
      <c r="G6385" s="143"/>
    </row>
    <row r="6386" customFormat="false" ht="12.75" hidden="false" customHeight="false" outlineLevel="0" collapsed="false">
      <c r="E6386" s="143"/>
      <c r="F6386" s="143"/>
      <c r="G6386" s="143"/>
    </row>
    <row r="6387" customFormat="false" ht="12.75" hidden="false" customHeight="false" outlineLevel="0" collapsed="false">
      <c r="E6387" s="143"/>
      <c r="F6387" s="143"/>
      <c r="G6387" s="143"/>
    </row>
    <row r="6388" customFormat="false" ht="12.75" hidden="false" customHeight="false" outlineLevel="0" collapsed="false">
      <c r="E6388" s="143"/>
      <c r="F6388" s="143"/>
      <c r="G6388" s="143"/>
    </row>
    <row r="6389" customFormat="false" ht="12.75" hidden="false" customHeight="false" outlineLevel="0" collapsed="false">
      <c r="E6389" s="143"/>
      <c r="F6389" s="143"/>
      <c r="G6389" s="143"/>
    </row>
    <row r="6390" customFormat="false" ht="12.75" hidden="false" customHeight="false" outlineLevel="0" collapsed="false">
      <c r="E6390" s="143"/>
      <c r="F6390" s="143"/>
      <c r="G6390" s="143"/>
    </row>
    <row r="6391" customFormat="false" ht="12.75" hidden="false" customHeight="false" outlineLevel="0" collapsed="false">
      <c r="E6391" s="143"/>
      <c r="F6391" s="143"/>
      <c r="G6391" s="143"/>
    </row>
    <row r="6392" customFormat="false" ht="12.75" hidden="false" customHeight="false" outlineLevel="0" collapsed="false">
      <c r="E6392" s="143"/>
      <c r="F6392" s="143"/>
      <c r="G6392" s="143"/>
    </row>
    <row r="6393" customFormat="false" ht="12.75" hidden="false" customHeight="false" outlineLevel="0" collapsed="false">
      <c r="E6393" s="143"/>
      <c r="F6393" s="143"/>
      <c r="G6393" s="143"/>
    </row>
    <row r="6394" customFormat="false" ht="12.75" hidden="false" customHeight="false" outlineLevel="0" collapsed="false">
      <c r="E6394" s="143"/>
      <c r="F6394" s="143"/>
      <c r="G6394" s="143"/>
    </row>
    <row r="6395" customFormat="false" ht="12.75" hidden="false" customHeight="false" outlineLevel="0" collapsed="false">
      <c r="E6395" s="143"/>
      <c r="F6395" s="143"/>
      <c r="G6395" s="143"/>
    </row>
    <row r="6396" customFormat="false" ht="12.75" hidden="false" customHeight="false" outlineLevel="0" collapsed="false">
      <c r="E6396" s="143"/>
      <c r="F6396" s="143"/>
      <c r="G6396" s="143"/>
    </row>
    <row r="6397" customFormat="false" ht="12.75" hidden="false" customHeight="false" outlineLevel="0" collapsed="false">
      <c r="E6397" s="143"/>
      <c r="F6397" s="143"/>
      <c r="G6397" s="143"/>
    </row>
    <row r="6398" customFormat="false" ht="12.75" hidden="false" customHeight="false" outlineLevel="0" collapsed="false">
      <c r="E6398" s="143"/>
      <c r="F6398" s="143"/>
      <c r="G6398" s="143"/>
    </row>
    <row r="6399" customFormat="false" ht="12.75" hidden="false" customHeight="false" outlineLevel="0" collapsed="false">
      <c r="E6399" s="143"/>
      <c r="F6399" s="143"/>
      <c r="G6399" s="143"/>
    </row>
    <row r="6400" customFormat="false" ht="12.75" hidden="false" customHeight="false" outlineLevel="0" collapsed="false">
      <c r="E6400" s="143"/>
      <c r="F6400" s="143"/>
      <c r="G6400" s="143"/>
    </row>
    <row r="6401" customFormat="false" ht="12.75" hidden="false" customHeight="false" outlineLevel="0" collapsed="false">
      <c r="E6401" s="143"/>
      <c r="F6401" s="143"/>
      <c r="G6401" s="143"/>
    </row>
    <row r="6402" customFormat="false" ht="12.75" hidden="false" customHeight="false" outlineLevel="0" collapsed="false">
      <c r="E6402" s="143"/>
      <c r="F6402" s="143"/>
      <c r="G6402" s="143"/>
    </row>
    <row r="6403" customFormat="false" ht="12.75" hidden="false" customHeight="false" outlineLevel="0" collapsed="false">
      <c r="E6403" s="143"/>
      <c r="F6403" s="143"/>
      <c r="G6403" s="143"/>
    </row>
    <row r="6404" customFormat="false" ht="12.75" hidden="false" customHeight="false" outlineLevel="0" collapsed="false">
      <c r="E6404" s="143"/>
      <c r="F6404" s="143"/>
      <c r="G6404" s="143"/>
    </row>
    <row r="6405" customFormat="false" ht="12.75" hidden="false" customHeight="false" outlineLevel="0" collapsed="false">
      <c r="E6405" s="143"/>
      <c r="F6405" s="143"/>
      <c r="G6405" s="143"/>
    </row>
    <row r="6406" customFormat="false" ht="12.75" hidden="false" customHeight="false" outlineLevel="0" collapsed="false">
      <c r="E6406" s="143"/>
      <c r="F6406" s="143"/>
      <c r="G6406" s="143"/>
    </row>
    <row r="6407" customFormat="false" ht="12.75" hidden="false" customHeight="false" outlineLevel="0" collapsed="false">
      <c r="E6407" s="143"/>
      <c r="F6407" s="143"/>
      <c r="G6407" s="143"/>
    </row>
    <row r="6408" customFormat="false" ht="12.75" hidden="false" customHeight="false" outlineLevel="0" collapsed="false">
      <c r="E6408" s="143"/>
      <c r="F6408" s="143"/>
      <c r="G6408" s="143"/>
    </row>
    <row r="6409" customFormat="false" ht="12.75" hidden="false" customHeight="false" outlineLevel="0" collapsed="false">
      <c r="E6409" s="143"/>
      <c r="F6409" s="143"/>
      <c r="G6409" s="143"/>
    </row>
    <row r="6410" customFormat="false" ht="12.75" hidden="false" customHeight="false" outlineLevel="0" collapsed="false">
      <c r="E6410" s="143"/>
      <c r="F6410" s="143"/>
      <c r="G6410" s="143"/>
    </row>
    <row r="6411" customFormat="false" ht="12.75" hidden="false" customHeight="false" outlineLevel="0" collapsed="false">
      <c r="E6411" s="143"/>
      <c r="F6411" s="143"/>
      <c r="G6411" s="143"/>
    </row>
    <row r="6412" customFormat="false" ht="12.75" hidden="false" customHeight="false" outlineLevel="0" collapsed="false">
      <c r="E6412" s="143"/>
      <c r="F6412" s="143"/>
      <c r="G6412" s="143"/>
    </row>
    <row r="6413" customFormat="false" ht="12.75" hidden="false" customHeight="false" outlineLevel="0" collapsed="false">
      <c r="E6413" s="143"/>
      <c r="F6413" s="143"/>
      <c r="G6413" s="143"/>
    </row>
    <row r="6414" customFormat="false" ht="12.75" hidden="false" customHeight="false" outlineLevel="0" collapsed="false">
      <c r="E6414" s="143"/>
      <c r="F6414" s="143"/>
      <c r="G6414" s="143"/>
    </row>
    <row r="6415" customFormat="false" ht="12.75" hidden="false" customHeight="false" outlineLevel="0" collapsed="false">
      <c r="E6415" s="143"/>
      <c r="F6415" s="143"/>
      <c r="G6415" s="143"/>
    </row>
    <row r="6416" customFormat="false" ht="12.75" hidden="false" customHeight="false" outlineLevel="0" collapsed="false">
      <c r="E6416" s="143"/>
      <c r="F6416" s="143"/>
      <c r="G6416" s="143"/>
    </row>
    <row r="6417" customFormat="false" ht="12.75" hidden="false" customHeight="false" outlineLevel="0" collapsed="false">
      <c r="E6417" s="143"/>
      <c r="F6417" s="143"/>
      <c r="G6417" s="143"/>
    </row>
    <row r="6418" customFormat="false" ht="12.75" hidden="false" customHeight="false" outlineLevel="0" collapsed="false">
      <c r="E6418" s="143"/>
      <c r="F6418" s="143"/>
      <c r="G6418" s="143"/>
    </row>
    <row r="6419" customFormat="false" ht="12.75" hidden="false" customHeight="false" outlineLevel="0" collapsed="false">
      <c r="E6419" s="143"/>
      <c r="F6419" s="143"/>
      <c r="G6419" s="143"/>
    </row>
    <row r="6420" customFormat="false" ht="12.75" hidden="false" customHeight="false" outlineLevel="0" collapsed="false">
      <c r="E6420" s="143"/>
      <c r="F6420" s="143"/>
      <c r="G6420" s="143"/>
    </row>
    <row r="6421" customFormat="false" ht="12.75" hidden="false" customHeight="false" outlineLevel="0" collapsed="false">
      <c r="E6421" s="143"/>
      <c r="F6421" s="143"/>
      <c r="G6421" s="143"/>
    </row>
    <row r="6422" customFormat="false" ht="12.75" hidden="false" customHeight="false" outlineLevel="0" collapsed="false">
      <c r="E6422" s="143"/>
      <c r="F6422" s="143"/>
      <c r="G6422" s="143"/>
    </row>
    <row r="6423" customFormat="false" ht="12.75" hidden="false" customHeight="false" outlineLevel="0" collapsed="false">
      <c r="E6423" s="143"/>
      <c r="F6423" s="143"/>
      <c r="G6423" s="143"/>
    </row>
    <row r="6424" customFormat="false" ht="12.75" hidden="false" customHeight="false" outlineLevel="0" collapsed="false">
      <c r="E6424" s="143"/>
      <c r="F6424" s="143"/>
      <c r="G6424" s="143"/>
    </row>
    <row r="6425" customFormat="false" ht="12.75" hidden="false" customHeight="false" outlineLevel="0" collapsed="false">
      <c r="E6425" s="143"/>
      <c r="F6425" s="143"/>
      <c r="G6425" s="143"/>
    </row>
    <row r="6426" customFormat="false" ht="12.75" hidden="false" customHeight="false" outlineLevel="0" collapsed="false">
      <c r="E6426" s="143"/>
      <c r="F6426" s="143"/>
      <c r="G6426" s="143"/>
    </row>
    <row r="6427" customFormat="false" ht="12.75" hidden="false" customHeight="false" outlineLevel="0" collapsed="false">
      <c r="E6427" s="143"/>
      <c r="F6427" s="143"/>
      <c r="G6427" s="143"/>
    </row>
    <row r="6428" customFormat="false" ht="12.75" hidden="false" customHeight="false" outlineLevel="0" collapsed="false">
      <c r="E6428" s="143"/>
      <c r="F6428" s="143"/>
      <c r="G6428" s="143"/>
    </row>
    <row r="6429" customFormat="false" ht="12.75" hidden="false" customHeight="false" outlineLevel="0" collapsed="false">
      <c r="E6429" s="143"/>
      <c r="F6429" s="143"/>
      <c r="G6429" s="143"/>
    </row>
    <row r="6430" customFormat="false" ht="12.75" hidden="false" customHeight="false" outlineLevel="0" collapsed="false">
      <c r="E6430" s="143"/>
      <c r="F6430" s="143"/>
      <c r="G6430" s="143"/>
    </row>
    <row r="6431" customFormat="false" ht="12.75" hidden="false" customHeight="false" outlineLevel="0" collapsed="false">
      <c r="E6431" s="143"/>
      <c r="F6431" s="143"/>
      <c r="G6431" s="143"/>
    </row>
    <row r="6432" customFormat="false" ht="12.75" hidden="false" customHeight="false" outlineLevel="0" collapsed="false">
      <c r="E6432" s="143"/>
      <c r="F6432" s="143"/>
      <c r="G6432" s="143"/>
    </row>
    <row r="6433" customFormat="false" ht="12.75" hidden="false" customHeight="false" outlineLevel="0" collapsed="false">
      <c r="E6433" s="143"/>
      <c r="F6433" s="143"/>
      <c r="G6433" s="143"/>
    </row>
    <row r="6434" customFormat="false" ht="12.75" hidden="false" customHeight="false" outlineLevel="0" collapsed="false">
      <c r="E6434" s="143"/>
      <c r="F6434" s="143"/>
      <c r="G6434" s="143"/>
    </row>
    <row r="6435" customFormat="false" ht="12.75" hidden="false" customHeight="false" outlineLevel="0" collapsed="false">
      <c r="E6435" s="143"/>
      <c r="F6435" s="143"/>
      <c r="G6435" s="143"/>
    </row>
    <row r="6436" customFormat="false" ht="12.75" hidden="false" customHeight="false" outlineLevel="0" collapsed="false">
      <c r="E6436" s="143"/>
      <c r="F6436" s="143"/>
      <c r="G6436" s="143"/>
    </row>
    <row r="6437" customFormat="false" ht="12.75" hidden="false" customHeight="false" outlineLevel="0" collapsed="false">
      <c r="E6437" s="143"/>
      <c r="F6437" s="143"/>
      <c r="G6437" s="143"/>
    </row>
    <row r="6438" customFormat="false" ht="12.75" hidden="false" customHeight="false" outlineLevel="0" collapsed="false">
      <c r="E6438" s="143"/>
      <c r="F6438" s="143"/>
      <c r="G6438" s="143"/>
    </row>
    <row r="6439" customFormat="false" ht="12.75" hidden="false" customHeight="false" outlineLevel="0" collapsed="false">
      <c r="E6439" s="143"/>
      <c r="F6439" s="143"/>
      <c r="G6439" s="143"/>
    </row>
    <row r="6440" customFormat="false" ht="12.75" hidden="false" customHeight="false" outlineLevel="0" collapsed="false">
      <c r="E6440" s="143"/>
      <c r="F6440" s="143"/>
      <c r="G6440" s="143"/>
    </row>
    <row r="6441" customFormat="false" ht="12.75" hidden="false" customHeight="false" outlineLevel="0" collapsed="false">
      <c r="E6441" s="143"/>
      <c r="F6441" s="143"/>
      <c r="G6441" s="143"/>
    </row>
    <row r="6442" customFormat="false" ht="12.75" hidden="false" customHeight="false" outlineLevel="0" collapsed="false">
      <c r="E6442" s="143"/>
      <c r="F6442" s="143"/>
      <c r="G6442" s="143"/>
    </row>
    <row r="6443" customFormat="false" ht="12.75" hidden="false" customHeight="false" outlineLevel="0" collapsed="false">
      <c r="E6443" s="143"/>
      <c r="F6443" s="143"/>
      <c r="G6443" s="143"/>
    </row>
    <row r="6444" customFormat="false" ht="12.75" hidden="false" customHeight="false" outlineLevel="0" collapsed="false">
      <c r="E6444" s="143"/>
      <c r="F6444" s="143"/>
      <c r="G6444" s="143"/>
    </row>
    <row r="6445" customFormat="false" ht="12.75" hidden="false" customHeight="false" outlineLevel="0" collapsed="false">
      <c r="E6445" s="143"/>
      <c r="F6445" s="143"/>
      <c r="G6445" s="143"/>
    </row>
    <row r="6446" customFormat="false" ht="12.75" hidden="false" customHeight="false" outlineLevel="0" collapsed="false">
      <c r="E6446" s="143"/>
      <c r="F6446" s="143"/>
      <c r="G6446" s="143"/>
    </row>
    <row r="6447" customFormat="false" ht="12.75" hidden="false" customHeight="false" outlineLevel="0" collapsed="false">
      <c r="E6447" s="143"/>
      <c r="F6447" s="143"/>
      <c r="G6447" s="143"/>
    </row>
    <row r="6448" customFormat="false" ht="12.75" hidden="false" customHeight="false" outlineLevel="0" collapsed="false">
      <c r="E6448" s="143"/>
      <c r="F6448" s="143"/>
      <c r="G6448" s="143"/>
    </row>
    <row r="6449" customFormat="false" ht="12.75" hidden="false" customHeight="false" outlineLevel="0" collapsed="false">
      <c r="E6449" s="143"/>
      <c r="F6449" s="143"/>
      <c r="G6449" s="143"/>
    </row>
    <row r="6450" customFormat="false" ht="12.75" hidden="false" customHeight="false" outlineLevel="0" collapsed="false">
      <c r="E6450" s="143"/>
      <c r="F6450" s="143"/>
      <c r="G6450" s="143"/>
    </row>
    <row r="6451" customFormat="false" ht="12.75" hidden="false" customHeight="false" outlineLevel="0" collapsed="false">
      <c r="E6451" s="143"/>
      <c r="F6451" s="143"/>
      <c r="G6451" s="143"/>
    </row>
    <row r="6452" customFormat="false" ht="12.75" hidden="false" customHeight="false" outlineLevel="0" collapsed="false">
      <c r="E6452" s="143"/>
      <c r="F6452" s="143"/>
      <c r="G6452" s="143"/>
    </row>
    <row r="6453" customFormat="false" ht="12.75" hidden="false" customHeight="false" outlineLevel="0" collapsed="false">
      <c r="E6453" s="143"/>
      <c r="F6453" s="143"/>
      <c r="G6453" s="143"/>
    </row>
    <row r="6454" customFormat="false" ht="12.75" hidden="false" customHeight="false" outlineLevel="0" collapsed="false">
      <c r="E6454" s="143"/>
      <c r="F6454" s="143"/>
      <c r="G6454" s="143"/>
    </row>
    <row r="6455" customFormat="false" ht="12.75" hidden="false" customHeight="false" outlineLevel="0" collapsed="false">
      <c r="E6455" s="143"/>
      <c r="F6455" s="143"/>
      <c r="G6455" s="143"/>
    </row>
    <row r="6456" customFormat="false" ht="12.75" hidden="false" customHeight="false" outlineLevel="0" collapsed="false">
      <c r="E6456" s="143"/>
      <c r="F6456" s="143"/>
      <c r="G6456" s="143"/>
    </row>
    <row r="6457" customFormat="false" ht="12.75" hidden="false" customHeight="false" outlineLevel="0" collapsed="false">
      <c r="E6457" s="143"/>
      <c r="F6457" s="143"/>
      <c r="G6457" s="143"/>
    </row>
    <row r="6458" customFormat="false" ht="12.75" hidden="false" customHeight="false" outlineLevel="0" collapsed="false">
      <c r="E6458" s="143"/>
      <c r="F6458" s="143"/>
      <c r="G6458" s="143"/>
    </row>
    <row r="6459" customFormat="false" ht="12.75" hidden="false" customHeight="false" outlineLevel="0" collapsed="false">
      <c r="E6459" s="143"/>
      <c r="F6459" s="143"/>
      <c r="G6459" s="143"/>
    </row>
    <row r="6460" customFormat="false" ht="12.75" hidden="false" customHeight="false" outlineLevel="0" collapsed="false">
      <c r="E6460" s="143"/>
      <c r="F6460" s="143"/>
      <c r="G6460" s="143"/>
    </row>
    <row r="6461" customFormat="false" ht="12.75" hidden="false" customHeight="false" outlineLevel="0" collapsed="false">
      <c r="E6461" s="143"/>
      <c r="F6461" s="143"/>
      <c r="G6461" s="143"/>
    </row>
    <row r="6462" customFormat="false" ht="12.75" hidden="false" customHeight="false" outlineLevel="0" collapsed="false">
      <c r="E6462" s="143"/>
      <c r="F6462" s="143"/>
      <c r="G6462" s="143"/>
    </row>
    <row r="6463" customFormat="false" ht="12.75" hidden="false" customHeight="false" outlineLevel="0" collapsed="false">
      <c r="E6463" s="143"/>
      <c r="F6463" s="143"/>
      <c r="G6463" s="143"/>
    </row>
    <row r="6464" customFormat="false" ht="12.75" hidden="false" customHeight="false" outlineLevel="0" collapsed="false">
      <c r="E6464" s="143"/>
      <c r="F6464" s="143"/>
      <c r="G6464" s="143"/>
    </row>
    <row r="6465" customFormat="false" ht="12.75" hidden="false" customHeight="false" outlineLevel="0" collapsed="false">
      <c r="E6465" s="143"/>
      <c r="F6465" s="143"/>
      <c r="G6465" s="143"/>
    </row>
    <row r="6466" customFormat="false" ht="12.75" hidden="false" customHeight="false" outlineLevel="0" collapsed="false">
      <c r="E6466" s="143"/>
      <c r="F6466" s="143"/>
      <c r="G6466" s="143"/>
    </row>
    <row r="6467" customFormat="false" ht="12.75" hidden="false" customHeight="false" outlineLevel="0" collapsed="false">
      <c r="E6467" s="143"/>
      <c r="F6467" s="143"/>
      <c r="G6467" s="143"/>
    </row>
    <row r="6468" customFormat="false" ht="12.75" hidden="false" customHeight="false" outlineLevel="0" collapsed="false">
      <c r="E6468" s="143"/>
      <c r="F6468" s="143"/>
      <c r="G6468" s="143"/>
    </row>
    <row r="6469" customFormat="false" ht="12.75" hidden="false" customHeight="false" outlineLevel="0" collapsed="false">
      <c r="E6469" s="143"/>
      <c r="F6469" s="143"/>
      <c r="G6469" s="143"/>
    </row>
    <row r="6470" customFormat="false" ht="12.75" hidden="false" customHeight="false" outlineLevel="0" collapsed="false">
      <c r="E6470" s="143"/>
      <c r="F6470" s="143"/>
      <c r="G6470" s="143"/>
    </row>
    <row r="6471" customFormat="false" ht="12.75" hidden="false" customHeight="false" outlineLevel="0" collapsed="false">
      <c r="E6471" s="143"/>
      <c r="F6471" s="143"/>
      <c r="G6471" s="143"/>
    </row>
    <row r="6472" customFormat="false" ht="12.75" hidden="false" customHeight="false" outlineLevel="0" collapsed="false">
      <c r="E6472" s="143"/>
      <c r="F6472" s="143"/>
      <c r="G6472" s="143"/>
    </row>
    <row r="6473" customFormat="false" ht="12.75" hidden="false" customHeight="false" outlineLevel="0" collapsed="false">
      <c r="E6473" s="143"/>
      <c r="F6473" s="143"/>
      <c r="G6473" s="143"/>
    </row>
    <row r="6474" customFormat="false" ht="12.75" hidden="false" customHeight="false" outlineLevel="0" collapsed="false">
      <c r="E6474" s="143"/>
      <c r="F6474" s="143"/>
      <c r="G6474" s="143"/>
    </row>
    <row r="6475" customFormat="false" ht="12.75" hidden="false" customHeight="false" outlineLevel="0" collapsed="false">
      <c r="E6475" s="143"/>
      <c r="F6475" s="143"/>
      <c r="G6475" s="143"/>
    </row>
    <row r="6476" customFormat="false" ht="12.75" hidden="false" customHeight="false" outlineLevel="0" collapsed="false">
      <c r="E6476" s="143"/>
      <c r="F6476" s="143"/>
      <c r="G6476" s="143"/>
    </row>
    <row r="6477" customFormat="false" ht="12.75" hidden="false" customHeight="false" outlineLevel="0" collapsed="false">
      <c r="E6477" s="143"/>
      <c r="F6477" s="143"/>
      <c r="G6477" s="143"/>
    </row>
    <row r="6478" customFormat="false" ht="12.75" hidden="false" customHeight="false" outlineLevel="0" collapsed="false">
      <c r="E6478" s="143"/>
      <c r="F6478" s="143"/>
      <c r="G6478" s="143"/>
    </row>
    <row r="6479" customFormat="false" ht="12.75" hidden="false" customHeight="false" outlineLevel="0" collapsed="false">
      <c r="E6479" s="143"/>
      <c r="F6479" s="143"/>
      <c r="G6479" s="143"/>
    </row>
    <row r="6480" customFormat="false" ht="12.75" hidden="false" customHeight="false" outlineLevel="0" collapsed="false">
      <c r="E6480" s="143"/>
      <c r="F6480" s="143"/>
      <c r="G6480" s="143"/>
    </row>
    <row r="6481" customFormat="false" ht="12.75" hidden="false" customHeight="false" outlineLevel="0" collapsed="false">
      <c r="E6481" s="143"/>
      <c r="F6481" s="143"/>
      <c r="G6481" s="143"/>
    </row>
    <row r="6482" customFormat="false" ht="12.75" hidden="false" customHeight="false" outlineLevel="0" collapsed="false">
      <c r="E6482" s="143"/>
      <c r="F6482" s="143"/>
      <c r="G6482" s="143"/>
    </row>
    <row r="6483" customFormat="false" ht="12.75" hidden="false" customHeight="false" outlineLevel="0" collapsed="false">
      <c r="E6483" s="143"/>
      <c r="F6483" s="143"/>
      <c r="G6483" s="143"/>
    </row>
    <row r="6484" customFormat="false" ht="12.75" hidden="false" customHeight="false" outlineLevel="0" collapsed="false">
      <c r="E6484" s="143"/>
      <c r="F6484" s="143"/>
      <c r="G6484" s="143"/>
    </row>
    <row r="6485" customFormat="false" ht="12.75" hidden="false" customHeight="false" outlineLevel="0" collapsed="false">
      <c r="E6485" s="143"/>
      <c r="F6485" s="143"/>
      <c r="G6485" s="143"/>
    </row>
    <row r="6486" customFormat="false" ht="12.75" hidden="false" customHeight="false" outlineLevel="0" collapsed="false">
      <c r="E6486" s="143"/>
      <c r="F6486" s="143"/>
      <c r="G6486" s="143"/>
    </row>
    <row r="6487" customFormat="false" ht="12.75" hidden="false" customHeight="false" outlineLevel="0" collapsed="false">
      <c r="E6487" s="143"/>
      <c r="F6487" s="143"/>
      <c r="G6487" s="143"/>
    </row>
    <row r="6488" customFormat="false" ht="12.75" hidden="false" customHeight="false" outlineLevel="0" collapsed="false">
      <c r="E6488" s="143"/>
      <c r="F6488" s="143"/>
      <c r="G6488" s="143"/>
    </row>
    <row r="6489" customFormat="false" ht="12.75" hidden="false" customHeight="false" outlineLevel="0" collapsed="false">
      <c r="E6489" s="143"/>
      <c r="F6489" s="143"/>
      <c r="G6489" s="143"/>
    </row>
    <row r="6490" customFormat="false" ht="12.75" hidden="false" customHeight="false" outlineLevel="0" collapsed="false">
      <c r="E6490" s="143"/>
      <c r="F6490" s="143"/>
      <c r="G6490" s="143"/>
    </row>
    <row r="6491" customFormat="false" ht="12.75" hidden="false" customHeight="false" outlineLevel="0" collapsed="false">
      <c r="E6491" s="143"/>
      <c r="F6491" s="143"/>
      <c r="G6491" s="143"/>
    </row>
    <row r="6492" customFormat="false" ht="12.75" hidden="false" customHeight="false" outlineLevel="0" collapsed="false">
      <c r="E6492" s="143"/>
      <c r="F6492" s="143"/>
      <c r="G6492" s="143"/>
    </row>
    <row r="6493" customFormat="false" ht="12.75" hidden="false" customHeight="false" outlineLevel="0" collapsed="false">
      <c r="E6493" s="143"/>
      <c r="F6493" s="143"/>
      <c r="G6493" s="143"/>
    </row>
    <row r="6494" customFormat="false" ht="12.75" hidden="false" customHeight="false" outlineLevel="0" collapsed="false">
      <c r="E6494" s="143"/>
      <c r="F6494" s="143"/>
      <c r="G6494" s="143"/>
    </row>
    <row r="6495" customFormat="false" ht="12.75" hidden="false" customHeight="false" outlineLevel="0" collapsed="false">
      <c r="E6495" s="143"/>
      <c r="F6495" s="143"/>
      <c r="G6495" s="143"/>
    </row>
    <row r="6496" customFormat="false" ht="12.75" hidden="false" customHeight="false" outlineLevel="0" collapsed="false">
      <c r="E6496" s="143"/>
      <c r="F6496" s="143"/>
      <c r="G6496" s="143"/>
    </row>
    <row r="6497" customFormat="false" ht="12.75" hidden="false" customHeight="false" outlineLevel="0" collapsed="false">
      <c r="E6497" s="143"/>
      <c r="F6497" s="143"/>
      <c r="G6497" s="143"/>
    </row>
    <row r="6498" customFormat="false" ht="12.75" hidden="false" customHeight="false" outlineLevel="0" collapsed="false">
      <c r="E6498" s="143"/>
      <c r="F6498" s="143"/>
      <c r="G6498" s="143"/>
    </row>
    <row r="6499" customFormat="false" ht="12.75" hidden="false" customHeight="false" outlineLevel="0" collapsed="false">
      <c r="E6499" s="143"/>
      <c r="F6499" s="143"/>
      <c r="G6499" s="143"/>
    </row>
    <row r="6500" customFormat="false" ht="12.75" hidden="false" customHeight="false" outlineLevel="0" collapsed="false">
      <c r="E6500" s="143"/>
      <c r="F6500" s="143"/>
      <c r="G6500" s="143"/>
    </row>
    <row r="6501" customFormat="false" ht="12.75" hidden="false" customHeight="false" outlineLevel="0" collapsed="false">
      <c r="E6501" s="143"/>
      <c r="F6501" s="143"/>
      <c r="G6501" s="143"/>
    </row>
    <row r="6502" customFormat="false" ht="12.75" hidden="false" customHeight="false" outlineLevel="0" collapsed="false">
      <c r="E6502" s="143"/>
      <c r="F6502" s="143"/>
      <c r="G6502" s="143"/>
    </row>
    <row r="6503" customFormat="false" ht="12.75" hidden="false" customHeight="false" outlineLevel="0" collapsed="false">
      <c r="E6503" s="143"/>
      <c r="F6503" s="143"/>
      <c r="G6503" s="143"/>
    </row>
    <row r="6504" customFormat="false" ht="12.75" hidden="false" customHeight="false" outlineLevel="0" collapsed="false">
      <c r="E6504" s="143"/>
      <c r="F6504" s="143"/>
      <c r="G6504" s="143"/>
    </row>
    <row r="6505" customFormat="false" ht="12.75" hidden="false" customHeight="false" outlineLevel="0" collapsed="false">
      <c r="E6505" s="143"/>
      <c r="F6505" s="143"/>
      <c r="G6505" s="143"/>
    </row>
    <row r="6506" customFormat="false" ht="12.75" hidden="false" customHeight="false" outlineLevel="0" collapsed="false">
      <c r="E6506" s="143"/>
      <c r="F6506" s="143"/>
      <c r="G6506" s="143"/>
    </row>
    <row r="6507" customFormat="false" ht="12.75" hidden="false" customHeight="false" outlineLevel="0" collapsed="false">
      <c r="E6507" s="143"/>
      <c r="F6507" s="143"/>
      <c r="G6507" s="143"/>
    </row>
    <row r="6508" customFormat="false" ht="12.75" hidden="false" customHeight="false" outlineLevel="0" collapsed="false">
      <c r="E6508" s="143"/>
      <c r="F6508" s="143"/>
      <c r="G6508" s="143"/>
    </row>
    <row r="6509" customFormat="false" ht="12.75" hidden="false" customHeight="false" outlineLevel="0" collapsed="false">
      <c r="E6509" s="143"/>
      <c r="F6509" s="143"/>
      <c r="G6509" s="143"/>
    </row>
    <row r="6510" customFormat="false" ht="12.75" hidden="false" customHeight="false" outlineLevel="0" collapsed="false">
      <c r="E6510" s="143"/>
      <c r="F6510" s="143"/>
      <c r="G6510" s="143"/>
    </row>
    <row r="6511" customFormat="false" ht="12.75" hidden="false" customHeight="false" outlineLevel="0" collapsed="false">
      <c r="E6511" s="143"/>
      <c r="F6511" s="143"/>
      <c r="G6511" s="143"/>
    </row>
    <row r="6512" customFormat="false" ht="12.75" hidden="false" customHeight="false" outlineLevel="0" collapsed="false">
      <c r="E6512" s="143"/>
      <c r="F6512" s="143"/>
      <c r="G6512" s="143"/>
    </row>
    <row r="6513" customFormat="false" ht="12.75" hidden="false" customHeight="false" outlineLevel="0" collapsed="false">
      <c r="E6513" s="143"/>
      <c r="F6513" s="143"/>
      <c r="G6513" s="143"/>
    </row>
    <row r="6514" customFormat="false" ht="12.75" hidden="false" customHeight="false" outlineLevel="0" collapsed="false">
      <c r="E6514" s="143"/>
      <c r="F6514" s="143"/>
      <c r="G6514" s="143"/>
    </row>
    <row r="6515" customFormat="false" ht="12.75" hidden="false" customHeight="false" outlineLevel="0" collapsed="false">
      <c r="E6515" s="143"/>
      <c r="F6515" s="143"/>
      <c r="G6515" s="143"/>
    </row>
    <row r="6516" customFormat="false" ht="12.75" hidden="false" customHeight="false" outlineLevel="0" collapsed="false">
      <c r="E6516" s="143"/>
      <c r="F6516" s="143"/>
      <c r="G6516" s="143"/>
    </row>
    <row r="6517" customFormat="false" ht="12.75" hidden="false" customHeight="false" outlineLevel="0" collapsed="false">
      <c r="E6517" s="143"/>
      <c r="F6517" s="143"/>
      <c r="G6517" s="143"/>
    </row>
    <row r="6518" customFormat="false" ht="12.75" hidden="false" customHeight="false" outlineLevel="0" collapsed="false">
      <c r="E6518" s="143"/>
      <c r="F6518" s="143"/>
      <c r="G6518" s="143"/>
    </row>
    <row r="6519" customFormat="false" ht="12.75" hidden="false" customHeight="false" outlineLevel="0" collapsed="false">
      <c r="E6519" s="143"/>
      <c r="F6519" s="143"/>
      <c r="G6519" s="143"/>
    </row>
    <row r="6520" customFormat="false" ht="12.75" hidden="false" customHeight="false" outlineLevel="0" collapsed="false">
      <c r="E6520" s="143"/>
      <c r="F6520" s="143"/>
      <c r="G6520" s="143"/>
    </row>
    <row r="6521" customFormat="false" ht="12.75" hidden="false" customHeight="false" outlineLevel="0" collapsed="false">
      <c r="E6521" s="143"/>
      <c r="F6521" s="143"/>
      <c r="G6521" s="143"/>
    </row>
    <row r="6522" customFormat="false" ht="12.75" hidden="false" customHeight="false" outlineLevel="0" collapsed="false">
      <c r="E6522" s="143"/>
      <c r="F6522" s="143"/>
      <c r="G6522" s="143"/>
    </row>
    <row r="6523" customFormat="false" ht="12.75" hidden="false" customHeight="false" outlineLevel="0" collapsed="false">
      <c r="E6523" s="143"/>
      <c r="F6523" s="143"/>
      <c r="G6523" s="143"/>
    </row>
    <row r="6524" customFormat="false" ht="12.75" hidden="false" customHeight="false" outlineLevel="0" collapsed="false">
      <c r="E6524" s="143"/>
      <c r="F6524" s="143"/>
      <c r="G6524" s="143"/>
    </row>
    <row r="6525" customFormat="false" ht="12.75" hidden="false" customHeight="false" outlineLevel="0" collapsed="false">
      <c r="E6525" s="143"/>
      <c r="F6525" s="143"/>
      <c r="G6525" s="143"/>
    </row>
    <row r="6526" customFormat="false" ht="12.75" hidden="false" customHeight="false" outlineLevel="0" collapsed="false">
      <c r="E6526" s="143"/>
      <c r="F6526" s="143"/>
      <c r="G6526" s="143"/>
    </row>
    <row r="6527" customFormat="false" ht="12.75" hidden="false" customHeight="false" outlineLevel="0" collapsed="false">
      <c r="E6527" s="143"/>
      <c r="F6527" s="143"/>
      <c r="G6527" s="143"/>
    </row>
    <row r="6528" customFormat="false" ht="12.75" hidden="false" customHeight="false" outlineLevel="0" collapsed="false">
      <c r="E6528" s="143"/>
      <c r="F6528" s="143"/>
      <c r="G6528" s="143"/>
    </row>
    <row r="6529" customFormat="false" ht="12.75" hidden="false" customHeight="false" outlineLevel="0" collapsed="false">
      <c r="E6529" s="143"/>
      <c r="F6529" s="143"/>
      <c r="G6529" s="143"/>
    </row>
    <row r="6530" customFormat="false" ht="12.75" hidden="false" customHeight="false" outlineLevel="0" collapsed="false">
      <c r="E6530" s="143"/>
      <c r="F6530" s="143"/>
      <c r="G6530" s="143"/>
    </row>
    <row r="6531" customFormat="false" ht="12.75" hidden="false" customHeight="false" outlineLevel="0" collapsed="false">
      <c r="E6531" s="143"/>
      <c r="F6531" s="143"/>
      <c r="G6531" s="143"/>
    </row>
    <row r="6532" customFormat="false" ht="12.75" hidden="false" customHeight="false" outlineLevel="0" collapsed="false">
      <c r="E6532" s="143"/>
      <c r="F6532" s="143"/>
      <c r="G6532" s="143"/>
    </row>
    <row r="6533" customFormat="false" ht="12.75" hidden="false" customHeight="false" outlineLevel="0" collapsed="false">
      <c r="E6533" s="143"/>
      <c r="F6533" s="143"/>
      <c r="G6533" s="143"/>
    </row>
    <row r="6534" customFormat="false" ht="12.75" hidden="false" customHeight="false" outlineLevel="0" collapsed="false">
      <c r="E6534" s="143"/>
      <c r="F6534" s="143"/>
      <c r="G6534" s="143"/>
    </row>
    <row r="6535" customFormat="false" ht="12.75" hidden="false" customHeight="false" outlineLevel="0" collapsed="false">
      <c r="E6535" s="143"/>
      <c r="F6535" s="143"/>
      <c r="G6535" s="143"/>
    </row>
    <row r="6536" customFormat="false" ht="12.75" hidden="false" customHeight="false" outlineLevel="0" collapsed="false">
      <c r="E6536" s="143"/>
      <c r="F6536" s="143"/>
      <c r="G6536" s="143"/>
    </row>
    <row r="6537" customFormat="false" ht="12.75" hidden="false" customHeight="false" outlineLevel="0" collapsed="false">
      <c r="E6537" s="143"/>
      <c r="F6537" s="143"/>
      <c r="G6537" s="143"/>
    </row>
    <row r="6538" customFormat="false" ht="12.75" hidden="false" customHeight="false" outlineLevel="0" collapsed="false">
      <c r="E6538" s="143"/>
      <c r="F6538" s="143"/>
      <c r="G6538" s="143"/>
    </row>
    <row r="6539" customFormat="false" ht="12.75" hidden="false" customHeight="false" outlineLevel="0" collapsed="false">
      <c r="E6539" s="143"/>
      <c r="F6539" s="143"/>
      <c r="G6539" s="143"/>
    </row>
    <row r="6540" customFormat="false" ht="12.75" hidden="false" customHeight="false" outlineLevel="0" collapsed="false">
      <c r="E6540" s="143"/>
      <c r="F6540" s="143"/>
      <c r="G6540" s="143"/>
    </row>
    <row r="6541" customFormat="false" ht="12.75" hidden="false" customHeight="false" outlineLevel="0" collapsed="false">
      <c r="E6541" s="143"/>
      <c r="F6541" s="143"/>
      <c r="G6541" s="143"/>
    </row>
    <row r="6542" customFormat="false" ht="12.75" hidden="false" customHeight="false" outlineLevel="0" collapsed="false">
      <c r="E6542" s="143"/>
      <c r="F6542" s="143"/>
      <c r="G6542" s="143"/>
    </row>
    <row r="6543" customFormat="false" ht="12.75" hidden="false" customHeight="false" outlineLevel="0" collapsed="false">
      <c r="E6543" s="143"/>
      <c r="F6543" s="143"/>
      <c r="G6543" s="143"/>
    </row>
    <row r="6544" customFormat="false" ht="12.75" hidden="false" customHeight="false" outlineLevel="0" collapsed="false">
      <c r="E6544" s="143"/>
      <c r="F6544" s="143"/>
      <c r="G6544" s="143"/>
    </row>
    <row r="6545" customFormat="false" ht="12.75" hidden="false" customHeight="false" outlineLevel="0" collapsed="false">
      <c r="E6545" s="143"/>
      <c r="F6545" s="143"/>
      <c r="G6545" s="143"/>
    </row>
    <row r="6546" customFormat="false" ht="12.75" hidden="false" customHeight="false" outlineLevel="0" collapsed="false">
      <c r="E6546" s="143"/>
      <c r="F6546" s="143"/>
      <c r="G6546" s="143"/>
    </row>
    <row r="6547" customFormat="false" ht="12.75" hidden="false" customHeight="false" outlineLevel="0" collapsed="false">
      <c r="E6547" s="143"/>
      <c r="F6547" s="143"/>
      <c r="G6547" s="143"/>
    </row>
    <row r="6548" customFormat="false" ht="12.75" hidden="false" customHeight="false" outlineLevel="0" collapsed="false">
      <c r="E6548" s="143"/>
      <c r="F6548" s="143"/>
      <c r="G6548" s="143"/>
    </row>
    <row r="6549" customFormat="false" ht="12.75" hidden="false" customHeight="false" outlineLevel="0" collapsed="false">
      <c r="E6549" s="143"/>
      <c r="F6549" s="143"/>
      <c r="G6549" s="143"/>
    </row>
    <row r="6550" customFormat="false" ht="12.75" hidden="false" customHeight="false" outlineLevel="0" collapsed="false">
      <c r="E6550" s="143"/>
      <c r="F6550" s="143"/>
      <c r="G6550" s="143"/>
    </row>
    <row r="6551" customFormat="false" ht="12.75" hidden="false" customHeight="false" outlineLevel="0" collapsed="false">
      <c r="E6551" s="143"/>
      <c r="F6551" s="143"/>
      <c r="G6551" s="143"/>
    </row>
    <row r="6552" customFormat="false" ht="12.75" hidden="false" customHeight="false" outlineLevel="0" collapsed="false">
      <c r="E6552" s="143"/>
      <c r="F6552" s="143"/>
      <c r="G6552" s="143"/>
    </row>
    <row r="6553" customFormat="false" ht="12.75" hidden="false" customHeight="false" outlineLevel="0" collapsed="false">
      <c r="E6553" s="143"/>
      <c r="F6553" s="143"/>
      <c r="G6553" s="143"/>
    </row>
    <row r="6554" customFormat="false" ht="12.75" hidden="false" customHeight="false" outlineLevel="0" collapsed="false">
      <c r="E6554" s="143"/>
      <c r="F6554" s="143"/>
      <c r="G6554" s="143"/>
    </row>
    <row r="6555" customFormat="false" ht="12.75" hidden="false" customHeight="false" outlineLevel="0" collapsed="false">
      <c r="E6555" s="143"/>
      <c r="F6555" s="143"/>
      <c r="G6555" s="143"/>
    </row>
    <row r="6556" customFormat="false" ht="12.75" hidden="false" customHeight="false" outlineLevel="0" collapsed="false">
      <c r="E6556" s="143"/>
      <c r="F6556" s="143"/>
      <c r="G6556" s="143"/>
    </row>
    <row r="6557" customFormat="false" ht="12.75" hidden="false" customHeight="false" outlineLevel="0" collapsed="false">
      <c r="E6557" s="143"/>
      <c r="F6557" s="143"/>
      <c r="G6557" s="143"/>
    </row>
    <row r="6558" customFormat="false" ht="12.75" hidden="false" customHeight="false" outlineLevel="0" collapsed="false">
      <c r="E6558" s="143"/>
      <c r="F6558" s="143"/>
      <c r="G6558" s="143"/>
    </row>
    <row r="6559" customFormat="false" ht="12.75" hidden="false" customHeight="false" outlineLevel="0" collapsed="false">
      <c r="E6559" s="143"/>
      <c r="F6559" s="143"/>
      <c r="G6559" s="143"/>
    </row>
    <row r="6560" customFormat="false" ht="12.75" hidden="false" customHeight="false" outlineLevel="0" collapsed="false">
      <c r="E6560" s="143"/>
      <c r="F6560" s="143"/>
      <c r="G6560" s="143"/>
    </row>
    <row r="6561" customFormat="false" ht="12.75" hidden="false" customHeight="false" outlineLevel="0" collapsed="false">
      <c r="E6561" s="143"/>
      <c r="F6561" s="143"/>
      <c r="G6561" s="143"/>
    </row>
    <row r="6562" customFormat="false" ht="12.75" hidden="false" customHeight="false" outlineLevel="0" collapsed="false">
      <c r="E6562" s="143"/>
      <c r="F6562" s="143"/>
      <c r="G6562" s="143"/>
    </row>
    <row r="6563" customFormat="false" ht="12.75" hidden="false" customHeight="false" outlineLevel="0" collapsed="false">
      <c r="E6563" s="143"/>
      <c r="F6563" s="143"/>
      <c r="G6563" s="143"/>
    </row>
    <row r="6564" customFormat="false" ht="12.75" hidden="false" customHeight="false" outlineLevel="0" collapsed="false">
      <c r="E6564" s="143"/>
      <c r="F6564" s="143"/>
      <c r="G6564" s="143"/>
    </row>
    <row r="6565" customFormat="false" ht="12.75" hidden="false" customHeight="false" outlineLevel="0" collapsed="false">
      <c r="E6565" s="143"/>
      <c r="F6565" s="143"/>
      <c r="G6565" s="143"/>
    </row>
    <row r="6566" customFormat="false" ht="12.75" hidden="false" customHeight="false" outlineLevel="0" collapsed="false">
      <c r="E6566" s="143"/>
      <c r="F6566" s="143"/>
      <c r="G6566" s="143"/>
    </row>
    <row r="6567" customFormat="false" ht="12.75" hidden="false" customHeight="false" outlineLevel="0" collapsed="false">
      <c r="E6567" s="143"/>
      <c r="F6567" s="143"/>
      <c r="G6567" s="143"/>
    </row>
    <row r="6568" customFormat="false" ht="12.75" hidden="false" customHeight="false" outlineLevel="0" collapsed="false">
      <c r="E6568" s="143"/>
      <c r="F6568" s="143"/>
      <c r="G6568" s="143"/>
    </row>
    <row r="6569" customFormat="false" ht="12.75" hidden="false" customHeight="false" outlineLevel="0" collapsed="false">
      <c r="E6569" s="143"/>
      <c r="F6569" s="143"/>
      <c r="G6569" s="143"/>
    </row>
    <row r="6570" customFormat="false" ht="12.75" hidden="false" customHeight="false" outlineLevel="0" collapsed="false">
      <c r="E6570" s="143"/>
      <c r="F6570" s="143"/>
      <c r="G6570" s="143"/>
    </row>
    <row r="6571" customFormat="false" ht="12.75" hidden="false" customHeight="false" outlineLevel="0" collapsed="false">
      <c r="E6571" s="143"/>
      <c r="F6571" s="143"/>
      <c r="G6571" s="143"/>
    </row>
    <row r="6572" customFormat="false" ht="12.75" hidden="false" customHeight="false" outlineLevel="0" collapsed="false">
      <c r="E6572" s="143"/>
      <c r="F6572" s="143"/>
      <c r="G6572" s="143"/>
    </row>
    <row r="6573" customFormat="false" ht="12.75" hidden="false" customHeight="false" outlineLevel="0" collapsed="false">
      <c r="E6573" s="143"/>
      <c r="F6573" s="143"/>
      <c r="G6573" s="143"/>
    </row>
    <row r="6574" customFormat="false" ht="12.75" hidden="false" customHeight="false" outlineLevel="0" collapsed="false">
      <c r="E6574" s="143"/>
      <c r="F6574" s="143"/>
      <c r="G6574" s="143"/>
    </row>
    <row r="6575" customFormat="false" ht="12.75" hidden="false" customHeight="false" outlineLevel="0" collapsed="false">
      <c r="E6575" s="143"/>
      <c r="F6575" s="143"/>
      <c r="G6575" s="143"/>
    </row>
    <row r="6576" customFormat="false" ht="12.75" hidden="false" customHeight="false" outlineLevel="0" collapsed="false">
      <c r="E6576" s="143"/>
      <c r="F6576" s="143"/>
      <c r="G6576" s="143"/>
    </row>
    <row r="6577" customFormat="false" ht="12.75" hidden="false" customHeight="false" outlineLevel="0" collapsed="false">
      <c r="E6577" s="143"/>
      <c r="F6577" s="143"/>
      <c r="G6577" s="143"/>
    </row>
    <row r="6578" customFormat="false" ht="12.75" hidden="false" customHeight="false" outlineLevel="0" collapsed="false">
      <c r="E6578" s="143"/>
      <c r="F6578" s="143"/>
      <c r="G6578" s="143"/>
    </row>
    <row r="6579" customFormat="false" ht="12.75" hidden="false" customHeight="false" outlineLevel="0" collapsed="false">
      <c r="E6579" s="143"/>
      <c r="F6579" s="143"/>
      <c r="G6579" s="143"/>
    </row>
    <row r="6580" customFormat="false" ht="12.75" hidden="false" customHeight="false" outlineLevel="0" collapsed="false">
      <c r="E6580" s="143"/>
      <c r="F6580" s="143"/>
      <c r="G6580" s="143"/>
    </row>
    <row r="6581" customFormat="false" ht="12.75" hidden="false" customHeight="false" outlineLevel="0" collapsed="false">
      <c r="E6581" s="143"/>
      <c r="F6581" s="143"/>
      <c r="G6581" s="143"/>
    </row>
    <row r="6582" customFormat="false" ht="12.75" hidden="false" customHeight="false" outlineLevel="0" collapsed="false">
      <c r="E6582" s="143"/>
      <c r="F6582" s="143"/>
      <c r="G6582" s="143"/>
    </row>
    <row r="6583" customFormat="false" ht="12.75" hidden="false" customHeight="false" outlineLevel="0" collapsed="false">
      <c r="E6583" s="143"/>
      <c r="F6583" s="143"/>
      <c r="G6583" s="143"/>
    </row>
    <row r="6584" customFormat="false" ht="12.75" hidden="false" customHeight="false" outlineLevel="0" collapsed="false">
      <c r="E6584" s="143"/>
      <c r="F6584" s="143"/>
      <c r="G6584" s="143"/>
    </row>
    <row r="6585" customFormat="false" ht="12.75" hidden="false" customHeight="false" outlineLevel="0" collapsed="false">
      <c r="E6585" s="143"/>
      <c r="F6585" s="143"/>
      <c r="G6585" s="143"/>
    </row>
    <row r="6586" customFormat="false" ht="12.75" hidden="false" customHeight="false" outlineLevel="0" collapsed="false">
      <c r="E6586" s="143"/>
      <c r="F6586" s="143"/>
      <c r="G6586" s="143"/>
    </row>
    <row r="6587" customFormat="false" ht="12.75" hidden="false" customHeight="false" outlineLevel="0" collapsed="false">
      <c r="E6587" s="143"/>
      <c r="F6587" s="143"/>
      <c r="G6587" s="143"/>
    </row>
    <row r="6588" customFormat="false" ht="12.75" hidden="false" customHeight="false" outlineLevel="0" collapsed="false">
      <c r="E6588" s="143"/>
      <c r="F6588" s="143"/>
      <c r="G6588" s="143"/>
    </row>
    <row r="6589" customFormat="false" ht="12.75" hidden="false" customHeight="false" outlineLevel="0" collapsed="false">
      <c r="E6589" s="143"/>
      <c r="F6589" s="143"/>
      <c r="G6589" s="143"/>
    </row>
    <row r="6590" customFormat="false" ht="12.75" hidden="false" customHeight="false" outlineLevel="0" collapsed="false">
      <c r="E6590" s="143"/>
      <c r="F6590" s="143"/>
      <c r="G6590" s="143"/>
    </row>
    <row r="6591" customFormat="false" ht="12.75" hidden="false" customHeight="false" outlineLevel="0" collapsed="false">
      <c r="E6591" s="143"/>
      <c r="F6591" s="143"/>
      <c r="G6591" s="143"/>
    </row>
    <row r="6592" customFormat="false" ht="12.75" hidden="false" customHeight="false" outlineLevel="0" collapsed="false">
      <c r="E6592" s="143"/>
      <c r="F6592" s="143"/>
      <c r="G6592" s="143"/>
    </row>
    <row r="6593" customFormat="false" ht="12.75" hidden="false" customHeight="false" outlineLevel="0" collapsed="false">
      <c r="E6593" s="143"/>
      <c r="F6593" s="143"/>
      <c r="G6593" s="143"/>
    </row>
    <row r="6594" customFormat="false" ht="12.75" hidden="false" customHeight="false" outlineLevel="0" collapsed="false">
      <c r="E6594" s="143"/>
      <c r="F6594" s="143"/>
      <c r="G6594" s="143"/>
    </row>
    <row r="6595" customFormat="false" ht="12.75" hidden="false" customHeight="false" outlineLevel="0" collapsed="false">
      <c r="E6595" s="143"/>
      <c r="F6595" s="143"/>
      <c r="G6595" s="143"/>
    </row>
    <row r="6596" customFormat="false" ht="12.75" hidden="false" customHeight="false" outlineLevel="0" collapsed="false">
      <c r="E6596" s="143"/>
      <c r="F6596" s="143"/>
      <c r="G6596" s="143"/>
    </row>
    <row r="6597" customFormat="false" ht="12.75" hidden="false" customHeight="false" outlineLevel="0" collapsed="false">
      <c r="E6597" s="143"/>
      <c r="F6597" s="143"/>
      <c r="G6597" s="143"/>
    </row>
    <row r="6598" customFormat="false" ht="12.75" hidden="false" customHeight="false" outlineLevel="0" collapsed="false">
      <c r="E6598" s="143"/>
      <c r="F6598" s="143"/>
      <c r="G6598" s="143"/>
    </row>
    <row r="6599" customFormat="false" ht="12.75" hidden="false" customHeight="false" outlineLevel="0" collapsed="false">
      <c r="E6599" s="143"/>
      <c r="F6599" s="143"/>
      <c r="G6599" s="143"/>
    </row>
    <row r="6600" customFormat="false" ht="12.75" hidden="false" customHeight="false" outlineLevel="0" collapsed="false">
      <c r="E6600" s="143"/>
      <c r="F6600" s="143"/>
      <c r="G6600" s="143"/>
    </row>
    <row r="6601" customFormat="false" ht="12.75" hidden="false" customHeight="false" outlineLevel="0" collapsed="false">
      <c r="E6601" s="143"/>
      <c r="F6601" s="143"/>
      <c r="G6601" s="143"/>
    </row>
    <row r="6602" customFormat="false" ht="12.75" hidden="false" customHeight="false" outlineLevel="0" collapsed="false">
      <c r="E6602" s="143"/>
      <c r="F6602" s="143"/>
      <c r="G6602" s="143"/>
    </row>
    <row r="6603" customFormat="false" ht="12.75" hidden="false" customHeight="false" outlineLevel="0" collapsed="false">
      <c r="E6603" s="143"/>
      <c r="F6603" s="143"/>
      <c r="G6603" s="143"/>
    </row>
    <row r="6604" customFormat="false" ht="12.75" hidden="false" customHeight="false" outlineLevel="0" collapsed="false">
      <c r="E6604" s="143"/>
      <c r="F6604" s="143"/>
      <c r="G6604" s="143"/>
    </row>
    <row r="6605" customFormat="false" ht="12.75" hidden="false" customHeight="false" outlineLevel="0" collapsed="false">
      <c r="E6605" s="143"/>
      <c r="F6605" s="143"/>
      <c r="G6605" s="143"/>
    </row>
    <row r="6606" customFormat="false" ht="12.75" hidden="false" customHeight="false" outlineLevel="0" collapsed="false">
      <c r="E6606" s="143"/>
      <c r="F6606" s="143"/>
      <c r="G6606" s="143"/>
    </row>
    <row r="6607" customFormat="false" ht="12.75" hidden="false" customHeight="false" outlineLevel="0" collapsed="false">
      <c r="E6607" s="143"/>
      <c r="F6607" s="143"/>
      <c r="G6607" s="143"/>
    </row>
    <row r="6608" customFormat="false" ht="12.75" hidden="false" customHeight="false" outlineLevel="0" collapsed="false">
      <c r="E6608" s="143"/>
      <c r="F6608" s="143"/>
      <c r="G6608" s="143"/>
    </row>
    <row r="6609" customFormat="false" ht="12.75" hidden="false" customHeight="false" outlineLevel="0" collapsed="false">
      <c r="E6609" s="143"/>
      <c r="F6609" s="143"/>
      <c r="G6609" s="143"/>
    </row>
    <row r="6610" customFormat="false" ht="12.75" hidden="false" customHeight="false" outlineLevel="0" collapsed="false">
      <c r="E6610" s="143"/>
      <c r="F6610" s="143"/>
      <c r="G6610" s="143"/>
    </row>
    <row r="6611" customFormat="false" ht="12.75" hidden="false" customHeight="false" outlineLevel="0" collapsed="false">
      <c r="E6611" s="143"/>
      <c r="F6611" s="143"/>
      <c r="G6611" s="143"/>
    </row>
    <row r="6612" customFormat="false" ht="12.75" hidden="false" customHeight="false" outlineLevel="0" collapsed="false">
      <c r="E6612" s="143"/>
      <c r="F6612" s="143"/>
      <c r="G6612" s="143"/>
    </row>
    <row r="6613" customFormat="false" ht="12.75" hidden="false" customHeight="false" outlineLevel="0" collapsed="false">
      <c r="E6613" s="143"/>
      <c r="F6613" s="143"/>
      <c r="G6613" s="143"/>
    </row>
    <row r="6614" customFormat="false" ht="12.75" hidden="false" customHeight="false" outlineLevel="0" collapsed="false">
      <c r="E6614" s="143"/>
      <c r="F6614" s="143"/>
      <c r="G6614" s="143"/>
    </row>
    <row r="6615" customFormat="false" ht="12.75" hidden="false" customHeight="false" outlineLevel="0" collapsed="false">
      <c r="E6615" s="143"/>
      <c r="F6615" s="143"/>
      <c r="G6615" s="143"/>
    </row>
    <row r="6616" customFormat="false" ht="12.75" hidden="false" customHeight="false" outlineLevel="0" collapsed="false">
      <c r="E6616" s="143"/>
      <c r="F6616" s="143"/>
      <c r="G6616" s="143"/>
    </row>
    <row r="6617" customFormat="false" ht="12.75" hidden="false" customHeight="false" outlineLevel="0" collapsed="false">
      <c r="E6617" s="143"/>
      <c r="F6617" s="143"/>
      <c r="G6617" s="143"/>
    </row>
    <row r="6618" customFormat="false" ht="12.75" hidden="false" customHeight="false" outlineLevel="0" collapsed="false">
      <c r="E6618" s="143"/>
      <c r="F6618" s="143"/>
      <c r="G6618" s="143"/>
    </row>
    <row r="6619" customFormat="false" ht="12.75" hidden="false" customHeight="false" outlineLevel="0" collapsed="false">
      <c r="E6619" s="143"/>
      <c r="F6619" s="143"/>
      <c r="G6619" s="143"/>
    </row>
    <row r="6620" customFormat="false" ht="12.75" hidden="false" customHeight="false" outlineLevel="0" collapsed="false">
      <c r="E6620" s="143"/>
      <c r="F6620" s="143"/>
      <c r="G6620" s="143"/>
    </row>
    <row r="6621" customFormat="false" ht="12.75" hidden="false" customHeight="false" outlineLevel="0" collapsed="false">
      <c r="E6621" s="143"/>
      <c r="F6621" s="143"/>
      <c r="G6621" s="143"/>
    </row>
    <row r="6622" customFormat="false" ht="12.75" hidden="false" customHeight="false" outlineLevel="0" collapsed="false">
      <c r="E6622" s="143"/>
      <c r="F6622" s="143"/>
      <c r="G6622" s="143"/>
    </row>
    <row r="6623" customFormat="false" ht="12.75" hidden="false" customHeight="false" outlineLevel="0" collapsed="false">
      <c r="E6623" s="143"/>
      <c r="F6623" s="143"/>
      <c r="G6623" s="143"/>
    </row>
    <row r="6624" customFormat="false" ht="12.75" hidden="false" customHeight="false" outlineLevel="0" collapsed="false">
      <c r="E6624" s="143"/>
      <c r="F6624" s="143"/>
      <c r="G6624" s="143"/>
    </row>
    <row r="6625" customFormat="false" ht="12.75" hidden="false" customHeight="false" outlineLevel="0" collapsed="false">
      <c r="E6625" s="143"/>
      <c r="F6625" s="143"/>
      <c r="G6625" s="143"/>
    </row>
    <row r="6626" customFormat="false" ht="12.75" hidden="false" customHeight="false" outlineLevel="0" collapsed="false">
      <c r="E6626" s="143"/>
      <c r="F6626" s="143"/>
      <c r="G6626" s="143"/>
    </row>
    <row r="6627" customFormat="false" ht="12.75" hidden="false" customHeight="false" outlineLevel="0" collapsed="false">
      <c r="E6627" s="143"/>
      <c r="F6627" s="143"/>
      <c r="G6627" s="143"/>
    </row>
    <row r="6628" customFormat="false" ht="12.75" hidden="false" customHeight="false" outlineLevel="0" collapsed="false">
      <c r="E6628" s="143"/>
      <c r="F6628" s="143"/>
      <c r="G6628" s="143"/>
    </row>
    <row r="6629" customFormat="false" ht="12.75" hidden="false" customHeight="false" outlineLevel="0" collapsed="false">
      <c r="E6629" s="143"/>
      <c r="F6629" s="143"/>
      <c r="G6629" s="143"/>
    </row>
    <row r="6630" customFormat="false" ht="12.75" hidden="false" customHeight="false" outlineLevel="0" collapsed="false">
      <c r="E6630" s="143"/>
      <c r="F6630" s="143"/>
      <c r="G6630" s="143"/>
    </row>
    <row r="6631" customFormat="false" ht="12.75" hidden="false" customHeight="false" outlineLevel="0" collapsed="false">
      <c r="E6631" s="143"/>
      <c r="F6631" s="143"/>
      <c r="G6631" s="143"/>
    </row>
    <row r="6632" customFormat="false" ht="12.75" hidden="false" customHeight="false" outlineLevel="0" collapsed="false">
      <c r="E6632" s="143"/>
      <c r="F6632" s="143"/>
      <c r="G6632" s="143"/>
    </row>
    <row r="6633" customFormat="false" ht="12.75" hidden="false" customHeight="false" outlineLevel="0" collapsed="false">
      <c r="E6633" s="143"/>
      <c r="F6633" s="143"/>
      <c r="G6633" s="143"/>
    </row>
    <row r="6634" customFormat="false" ht="12.75" hidden="false" customHeight="false" outlineLevel="0" collapsed="false">
      <c r="E6634" s="143"/>
      <c r="F6634" s="143"/>
      <c r="G6634" s="143"/>
    </row>
    <row r="6635" customFormat="false" ht="12.75" hidden="false" customHeight="false" outlineLevel="0" collapsed="false">
      <c r="E6635" s="143"/>
      <c r="F6635" s="143"/>
      <c r="G6635" s="143"/>
    </row>
    <row r="6636" customFormat="false" ht="12.75" hidden="false" customHeight="false" outlineLevel="0" collapsed="false">
      <c r="E6636" s="143"/>
      <c r="F6636" s="143"/>
      <c r="G6636" s="143"/>
    </row>
    <row r="6637" customFormat="false" ht="12.75" hidden="false" customHeight="false" outlineLevel="0" collapsed="false">
      <c r="E6637" s="143"/>
      <c r="F6637" s="143"/>
      <c r="G6637" s="143"/>
    </row>
    <row r="6638" customFormat="false" ht="12.75" hidden="false" customHeight="false" outlineLevel="0" collapsed="false">
      <c r="E6638" s="143"/>
      <c r="F6638" s="143"/>
      <c r="G6638" s="143"/>
    </row>
    <row r="6639" customFormat="false" ht="12.75" hidden="false" customHeight="false" outlineLevel="0" collapsed="false">
      <c r="E6639" s="143"/>
      <c r="F6639" s="143"/>
      <c r="G6639" s="143"/>
    </row>
    <row r="6640" customFormat="false" ht="12.75" hidden="false" customHeight="false" outlineLevel="0" collapsed="false">
      <c r="E6640" s="143"/>
      <c r="F6640" s="143"/>
      <c r="G6640" s="143"/>
    </row>
    <row r="6641" customFormat="false" ht="12.75" hidden="false" customHeight="false" outlineLevel="0" collapsed="false">
      <c r="E6641" s="143"/>
      <c r="F6641" s="143"/>
      <c r="G6641" s="143"/>
    </row>
    <row r="6642" customFormat="false" ht="12.75" hidden="false" customHeight="false" outlineLevel="0" collapsed="false">
      <c r="E6642" s="143"/>
      <c r="F6642" s="143"/>
      <c r="G6642" s="143"/>
    </row>
    <row r="6643" customFormat="false" ht="12.75" hidden="false" customHeight="false" outlineLevel="0" collapsed="false">
      <c r="E6643" s="143"/>
      <c r="F6643" s="143"/>
      <c r="G6643" s="143"/>
    </row>
    <row r="6644" customFormat="false" ht="12.75" hidden="false" customHeight="false" outlineLevel="0" collapsed="false">
      <c r="E6644" s="143"/>
      <c r="F6644" s="143"/>
      <c r="G6644" s="143"/>
    </row>
    <row r="6645" customFormat="false" ht="12.75" hidden="false" customHeight="false" outlineLevel="0" collapsed="false">
      <c r="E6645" s="143"/>
      <c r="F6645" s="143"/>
      <c r="G6645" s="143"/>
    </row>
    <row r="6646" customFormat="false" ht="12.75" hidden="false" customHeight="false" outlineLevel="0" collapsed="false">
      <c r="E6646" s="143"/>
      <c r="F6646" s="143"/>
      <c r="G6646" s="143"/>
    </row>
    <row r="6647" customFormat="false" ht="12.75" hidden="false" customHeight="false" outlineLevel="0" collapsed="false">
      <c r="E6647" s="143"/>
      <c r="F6647" s="143"/>
      <c r="G6647" s="143"/>
    </row>
    <row r="6648" customFormat="false" ht="12.75" hidden="false" customHeight="false" outlineLevel="0" collapsed="false">
      <c r="E6648" s="143"/>
      <c r="F6648" s="143"/>
      <c r="G6648" s="143"/>
    </row>
    <row r="6649" customFormat="false" ht="12.75" hidden="false" customHeight="false" outlineLevel="0" collapsed="false">
      <c r="E6649" s="143"/>
      <c r="F6649" s="143"/>
      <c r="G6649" s="143"/>
    </row>
    <row r="6650" customFormat="false" ht="12.75" hidden="false" customHeight="false" outlineLevel="0" collapsed="false">
      <c r="E6650" s="143"/>
      <c r="F6650" s="143"/>
      <c r="G6650" s="143"/>
    </row>
    <row r="6651" customFormat="false" ht="12.75" hidden="false" customHeight="false" outlineLevel="0" collapsed="false">
      <c r="E6651" s="143"/>
      <c r="F6651" s="143"/>
      <c r="G6651" s="143"/>
    </row>
    <row r="6652" customFormat="false" ht="12.75" hidden="false" customHeight="false" outlineLevel="0" collapsed="false">
      <c r="E6652" s="143"/>
      <c r="F6652" s="143"/>
      <c r="G6652" s="143"/>
    </row>
    <row r="6653" customFormat="false" ht="12.75" hidden="false" customHeight="false" outlineLevel="0" collapsed="false">
      <c r="E6653" s="143"/>
      <c r="F6653" s="143"/>
      <c r="G6653" s="143"/>
    </row>
    <row r="6654" customFormat="false" ht="12.75" hidden="false" customHeight="false" outlineLevel="0" collapsed="false">
      <c r="E6654" s="143"/>
      <c r="F6654" s="143"/>
      <c r="G6654" s="143"/>
    </row>
    <row r="6655" customFormat="false" ht="12.75" hidden="false" customHeight="false" outlineLevel="0" collapsed="false">
      <c r="E6655" s="143"/>
      <c r="F6655" s="143"/>
      <c r="G6655" s="143"/>
    </row>
    <row r="6656" customFormat="false" ht="12.75" hidden="false" customHeight="false" outlineLevel="0" collapsed="false">
      <c r="E6656" s="143"/>
      <c r="F6656" s="143"/>
      <c r="G6656" s="143"/>
    </row>
    <row r="6657" customFormat="false" ht="12.75" hidden="false" customHeight="false" outlineLevel="0" collapsed="false">
      <c r="E6657" s="143"/>
      <c r="F6657" s="143"/>
      <c r="G6657" s="143"/>
    </row>
    <row r="6658" customFormat="false" ht="12.75" hidden="false" customHeight="false" outlineLevel="0" collapsed="false">
      <c r="E6658" s="143"/>
      <c r="F6658" s="143"/>
      <c r="G6658" s="143"/>
    </row>
    <row r="6659" customFormat="false" ht="12.75" hidden="false" customHeight="false" outlineLevel="0" collapsed="false">
      <c r="E6659" s="143"/>
      <c r="F6659" s="143"/>
      <c r="G6659" s="143"/>
    </row>
    <row r="6660" customFormat="false" ht="12.75" hidden="false" customHeight="false" outlineLevel="0" collapsed="false">
      <c r="E6660" s="143"/>
      <c r="F6660" s="143"/>
      <c r="G6660" s="143"/>
    </row>
    <row r="6661" customFormat="false" ht="12.75" hidden="false" customHeight="false" outlineLevel="0" collapsed="false">
      <c r="E6661" s="143"/>
      <c r="F6661" s="143"/>
      <c r="G6661" s="143"/>
    </row>
    <row r="6662" customFormat="false" ht="12.75" hidden="false" customHeight="false" outlineLevel="0" collapsed="false">
      <c r="E6662" s="143"/>
      <c r="F6662" s="143"/>
      <c r="G6662" s="143"/>
    </row>
    <row r="6663" customFormat="false" ht="12.75" hidden="false" customHeight="false" outlineLevel="0" collapsed="false">
      <c r="E6663" s="143"/>
      <c r="F6663" s="143"/>
      <c r="G6663" s="143"/>
    </row>
    <row r="6664" customFormat="false" ht="12.75" hidden="false" customHeight="false" outlineLevel="0" collapsed="false">
      <c r="E6664" s="143"/>
      <c r="F6664" s="143"/>
      <c r="G6664" s="143"/>
    </row>
    <row r="6665" customFormat="false" ht="12.75" hidden="false" customHeight="false" outlineLevel="0" collapsed="false">
      <c r="E6665" s="143"/>
      <c r="F6665" s="143"/>
      <c r="G6665" s="143"/>
    </row>
    <row r="6666" customFormat="false" ht="12.75" hidden="false" customHeight="false" outlineLevel="0" collapsed="false">
      <c r="E6666" s="143"/>
      <c r="F6666" s="143"/>
      <c r="G6666" s="143"/>
    </row>
    <row r="6667" customFormat="false" ht="12.75" hidden="false" customHeight="false" outlineLevel="0" collapsed="false">
      <c r="E6667" s="143"/>
      <c r="F6667" s="143"/>
      <c r="G6667" s="143"/>
    </row>
    <row r="6668" customFormat="false" ht="12.75" hidden="false" customHeight="false" outlineLevel="0" collapsed="false">
      <c r="E6668" s="143"/>
      <c r="F6668" s="143"/>
      <c r="G6668" s="143"/>
    </row>
    <row r="6669" customFormat="false" ht="12.75" hidden="false" customHeight="false" outlineLevel="0" collapsed="false">
      <c r="E6669" s="143"/>
      <c r="F6669" s="143"/>
      <c r="G6669" s="143"/>
    </row>
    <row r="6670" customFormat="false" ht="12.75" hidden="false" customHeight="false" outlineLevel="0" collapsed="false">
      <c r="E6670" s="143"/>
      <c r="F6670" s="143"/>
      <c r="G6670" s="143"/>
    </row>
    <row r="6671" customFormat="false" ht="12.75" hidden="false" customHeight="false" outlineLevel="0" collapsed="false">
      <c r="E6671" s="143"/>
      <c r="F6671" s="143"/>
      <c r="G6671" s="143"/>
    </row>
    <row r="6672" customFormat="false" ht="17.25" hidden="false" customHeight="false" outlineLevel="0" collapsed="false">
      <c r="E6672" s="144" t="s">
        <v>269</v>
      </c>
      <c r="F6672" s="144" t="s">
        <v>269</v>
      </c>
      <c r="G6672" s="144"/>
    </row>
    <row r="6673" customFormat="false" ht="17.25" hidden="false" customHeight="false" outlineLevel="0" collapsed="false">
      <c r="E6673" s="144" t="s">
        <v>269</v>
      </c>
      <c r="F6673" s="144" t="s">
        <v>269</v>
      </c>
      <c r="G6673" s="144"/>
    </row>
    <row r="6674" customFormat="false" ht="17.25" hidden="false" customHeight="false" outlineLevel="0" collapsed="false">
      <c r="E6674" s="144" t="s">
        <v>352</v>
      </c>
      <c r="F6674" s="144" t="s">
        <v>352</v>
      </c>
      <c r="G6674" s="144"/>
    </row>
    <row r="6675" customFormat="false" ht="17.25" hidden="false" customHeight="false" outlineLevel="0" collapsed="false">
      <c r="E6675" s="144" t="s">
        <v>455</v>
      </c>
      <c r="F6675" s="144" t="s">
        <v>455</v>
      </c>
      <c r="G6675" s="144"/>
    </row>
    <row r="6676" customFormat="false" ht="17.25" hidden="false" customHeight="false" outlineLevel="0" collapsed="false">
      <c r="E6676" s="144" t="s">
        <v>457</v>
      </c>
      <c r="F6676" s="144" t="s">
        <v>457</v>
      </c>
      <c r="G6676" s="144"/>
    </row>
    <row r="6677" customFormat="false" ht="17.25" hidden="false" customHeight="false" outlineLevel="0" collapsed="false">
      <c r="E6677" s="144" t="s">
        <v>459</v>
      </c>
      <c r="F6677" s="144" t="s">
        <v>459</v>
      </c>
      <c r="G6677" s="144"/>
    </row>
    <row r="6678" customFormat="false" ht="17.25" hidden="false" customHeight="false" outlineLevel="0" collapsed="false">
      <c r="E6678" s="144" t="s">
        <v>461</v>
      </c>
      <c r="F6678" s="144" t="s">
        <v>461</v>
      </c>
      <c r="G6678" s="144"/>
    </row>
    <row r="6679" customFormat="false" ht="17.25" hidden="false" customHeight="false" outlineLevel="0" collapsed="false">
      <c r="E6679" s="145" t="s">
        <v>463</v>
      </c>
      <c r="F6679" s="145" t="s">
        <v>463</v>
      </c>
      <c r="G6679" s="145"/>
    </row>
    <row r="6680" customFormat="false" ht="17.25" hidden="false" customHeight="false" outlineLevel="0" collapsed="false">
      <c r="E6680" s="144" t="s">
        <v>465</v>
      </c>
      <c r="F6680" s="144" t="s">
        <v>465</v>
      </c>
      <c r="G6680" s="144"/>
    </row>
    <row r="6681" customFormat="false" ht="17.25" hidden="false" customHeight="false" outlineLevel="0" collapsed="false">
      <c r="E6681" s="144" t="s">
        <v>467</v>
      </c>
      <c r="F6681" s="144" t="s">
        <v>467</v>
      </c>
      <c r="G6681" s="144"/>
    </row>
    <row r="6682" customFormat="false" ht="17.25" hidden="false" customHeight="false" outlineLevel="0" collapsed="false">
      <c r="E6682" s="144" t="s">
        <v>469</v>
      </c>
      <c r="F6682" s="144" t="s">
        <v>469</v>
      </c>
      <c r="G6682" s="144"/>
    </row>
    <row r="6683" customFormat="false" ht="17.25" hidden="false" customHeight="false" outlineLevel="0" collapsed="false">
      <c r="E6683" s="144" t="s">
        <v>471</v>
      </c>
      <c r="F6683" s="144" t="s">
        <v>471</v>
      </c>
      <c r="G6683" s="144"/>
    </row>
    <row r="6684" customFormat="false" ht="17.25" hidden="false" customHeight="false" outlineLevel="0" collapsed="false">
      <c r="E6684" s="144" t="s">
        <v>473</v>
      </c>
      <c r="F6684" s="144" t="s">
        <v>473</v>
      </c>
      <c r="G6684" s="144"/>
    </row>
    <row r="6685" customFormat="false" ht="17.25" hidden="false" customHeight="false" outlineLevel="0" collapsed="false">
      <c r="E6685" s="144" t="s">
        <v>475</v>
      </c>
      <c r="F6685" s="144" t="s">
        <v>475</v>
      </c>
      <c r="G6685" s="144"/>
    </row>
    <row r="6686" customFormat="false" ht="17.25" hidden="false" customHeight="false" outlineLevel="0" collapsed="false">
      <c r="E6686" s="144" t="s">
        <v>477</v>
      </c>
      <c r="F6686" s="144" t="s">
        <v>477</v>
      </c>
      <c r="G6686" s="144"/>
    </row>
    <row r="6687" customFormat="false" ht="17.25" hidden="false" customHeight="false" outlineLevel="0" collapsed="false">
      <c r="E6687" s="144" t="s">
        <v>479</v>
      </c>
      <c r="F6687" s="144" t="s">
        <v>479</v>
      </c>
      <c r="G6687" s="144"/>
    </row>
    <row r="6688" customFormat="false" ht="17.25" hidden="false" customHeight="false" outlineLevel="0" collapsed="false">
      <c r="E6688" s="144" t="s">
        <v>481</v>
      </c>
      <c r="F6688" s="144" t="s">
        <v>481</v>
      </c>
      <c r="G6688" s="144"/>
    </row>
    <row r="6689" customFormat="false" ht="17.25" hidden="false" customHeight="false" outlineLevel="0" collapsed="false">
      <c r="E6689" s="144" t="s">
        <v>484</v>
      </c>
      <c r="F6689" s="144" t="s">
        <v>484</v>
      </c>
      <c r="G6689" s="144"/>
    </row>
    <row r="6690" customFormat="false" ht="17.25" hidden="false" customHeight="false" outlineLevel="0" collapsed="false">
      <c r="E6690" s="144" t="s">
        <v>269</v>
      </c>
      <c r="F6690" s="144" t="s">
        <v>269</v>
      </c>
      <c r="G6690" s="144"/>
    </row>
    <row r="6691" customFormat="false" ht="17.25" hidden="false" customHeight="false" outlineLevel="0" collapsed="false">
      <c r="E6691" s="144" t="s">
        <v>269</v>
      </c>
      <c r="F6691" s="144" t="s">
        <v>269</v>
      </c>
      <c r="G6691" s="144"/>
    </row>
    <row r="6692" customFormat="false" ht="17.25" hidden="false" customHeight="false" outlineLevel="0" collapsed="false">
      <c r="E6692" s="144" t="s">
        <v>269</v>
      </c>
      <c r="F6692" s="144" t="s">
        <v>269</v>
      </c>
      <c r="G6692" s="144"/>
    </row>
    <row r="6693" customFormat="false" ht="17.25" hidden="false" customHeight="false" outlineLevel="0" collapsed="false">
      <c r="E6693" s="144" t="s">
        <v>269</v>
      </c>
      <c r="F6693" s="144" t="s">
        <v>269</v>
      </c>
      <c r="G6693" s="144"/>
    </row>
    <row r="6694" customFormat="false" ht="17.25" hidden="false" customHeight="false" outlineLevel="0" collapsed="false">
      <c r="E6694" s="144" t="s">
        <v>269</v>
      </c>
      <c r="F6694" s="144" t="s">
        <v>269</v>
      </c>
      <c r="G6694" s="144"/>
    </row>
    <row r="6695" customFormat="false" ht="17.25" hidden="false" customHeight="false" outlineLevel="0" collapsed="false">
      <c r="E6695" s="144" t="s">
        <v>492</v>
      </c>
      <c r="F6695" s="144" t="s">
        <v>492</v>
      </c>
      <c r="G6695" s="144"/>
    </row>
    <row r="6696" customFormat="false" ht="17.25" hidden="false" customHeight="false" outlineLevel="0" collapsed="false">
      <c r="E6696" s="144" t="s">
        <v>278</v>
      </c>
      <c r="F6696" s="144" t="s">
        <v>278</v>
      </c>
      <c r="G6696" s="144"/>
    </row>
    <row r="6697" customFormat="false" ht="17.25" hidden="false" customHeight="false" outlineLevel="0" collapsed="false">
      <c r="E6697" s="146" t="s">
        <v>411</v>
      </c>
      <c r="F6697" s="146" t="s">
        <v>411</v>
      </c>
      <c r="G6697" s="146"/>
    </row>
    <row r="6698" customFormat="false" ht="17.25" hidden="false" customHeight="false" outlineLevel="0" collapsed="false">
      <c r="E6698" s="144" t="s">
        <v>498</v>
      </c>
      <c r="F6698" s="144" t="s">
        <v>498</v>
      </c>
      <c r="G6698" s="144"/>
    </row>
    <row r="6699" customFormat="false" ht="17.25" hidden="false" customHeight="false" outlineLevel="0" collapsed="false">
      <c r="E6699" s="144" t="s">
        <v>269</v>
      </c>
      <c r="F6699" s="144" t="s">
        <v>269</v>
      </c>
      <c r="G6699" s="144"/>
    </row>
    <row r="6700" customFormat="false" ht="17.25" hidden="false" customHeight="false" outlineLevel="0" collapsed="false">
      <c r="E6700" s="144" t="s">
        <v>269</v>
      </c>
      <c r="F6700" s="144" t="s">
        <v>269</v>
      </c>
      <c r="G6700" s="144"/>
    </row>
    <row r="6701" customFormat="false" ht="17.25" hidden="false" customHeight="false" outlineLevel="0" collapsed="false">
      <c r="E6701" s="144" t="s">
        <v>455</v>
      </c>
      <c r="F6701" s="144" t="s">
        <v>455</v>
      </c>
      <c r="G6701" s="144"/>
    </row>
    <row r="6702" customFormat="false" ht="17.25" hidden="false" customHeight="false" outlineLevel="0" collapsed="false">
      <c r="E6702" s="144" t="s">
        <v>304</v>
      </c>
      <c r="F6702" s="144" t="s">
        <v>304</v>
      </c>
      <c r="G6702" s="144"/>
    </row>
    <row r="6703" customFormat="false" ht="17.25" hidden="false" customHeight="false" outlineLevel="0" collapsed="false">
      <c r="E6703" s="144" t="s">
        <v>278</v>
      </c>
      <c r="F6703" s="144" t="s">
        <v>278</v>
      </c>
      <c r="G6703" s="144"/>
    </row>
    <row r="6704" customFormat="false" ht="17.25" hidden="false" customHeight="false" outlineLevel="0" collapsed="false">
      <c r="E6704" s="144" t="s">
        <v>498</v>
      </c>
      <c r="F6704" s="144" t="s">
        <v>498</v>
      </c>
      <c r="G6704" s="144"/>
    </row>
    <row r="6705" customFormat="false" ht="17.25" hidden="false" customHeight="false" outlineLevel="0" collapsed="false">
      <c r="E6705" s="144" t="s">
        <v>391</v>
      </c>
      <c r="F6705" s="144" t="s">
        <v>391</v>
      </c>
      <c r="G6705" s="144"/>
    </row>
    <row r="6706" customFormat="false" ht="17.25" hidden="false" customHeight="false" outlineLevel="0" collapsed="false">
      <c r="E6706" s="144" t="s">
        <v>465</v>
      </c>
      <c r="F6706" s="144" t="s">
        <v>465</v>
      </c>
      <c r="G6706" s="144"/>
    </row>
    <row r="6707" customFormat="false" ht="17.25" hidden="false" customHeight="false" outlineLevel="0" collapsed="false">
      <c r="E6707" s="144" t="s">
        <v>304</v>
      </c>
      <c r="F6707" s="144" t="s">
        <v>304</v>
      </c>
      <c r="G6707" s="144"/>
    </row>
    <row r="6708" customFormat="false" ht="17.25" hidden="false" customHeight="false" outlineLevel="0" collapsed="false">
      <c r="E6708" s="144" t="s">
        <v>498</v>
      </c>
      <c r="F6708" s="144" t="s">
        <v>498</v>
      </c>
      <c r="G6708" s="144"/>
    </row>
    <row r="6709" customFormat="false" ht="17.25" hidden="false" customHeight="false" outlineLevel="0" collapsed="false">
      <c r="E6709" s="144" t="s">
        <v>498</v>
      </c>
      <c r="F6709" s="144" t="s">
        <v>498</v>
      </c>
      <c r="G6709" s="144"/>
    </row>
    <row r="6710" customFormat="false" ht="17.25" hidden="false" customHeight="false" outlineLevel="0" collapsed="false">
      <c r="E6710" s="144" t="s">
        <v>415</v>
      </c>
      <c r="F6710" s="144" t="s">
        <v>415</v>
      </c>
      <c r="G6710" s="144"/>
    </row>
    <row r="6711" customFormat="false" ht="17.25" hidden="false" customHeight="false" outlineLevel="0" collapsed="false">
      <c r="E6711" s="144" t="s">
        <v>269</v>
      </c>
      <c r="F6711" s="144" t="s">
        <v>269</v>
      </c>
      <c r="G6711" s="144"/>
    </row>
    <row r="6712" customFormat="false" ht="17.25" hidden="false" customHeight="false" outlineLevel="0" collapsed="false">
      <c r="E6712" s="144" t="s">
        <v>513</v>
      </c>
      <c r="F6712" s="144" t="s">
        <v>513</v>
      </c>
      <c r="G6712" s="144"/>
    </row>
    <row r="6713" customFormat="false" ht="17.25" hidden="false" customHeight="false" outlineLevel="0" collapsed="false">
      <c r="E6713" s="144" t="s">
        <v>516</v>
      </c>
      <c r="F6713" s="144" t="s">
        <v>516</v>
      </c>
      <c r="G6713" s="144"/>
    </row>
    <row r="6714" customFormat="false" ht="17.25" hidden="false" customHeight="false" outlineLevel="0" collapsed="false">
      <c r="E6714" s="144" t="s">
        <v>278</v>
      </c>
      <c r="F6714" s="144" t="s">
        <v>278</v>
      </c>
      <c r="G6714" s="144"/>
    </row>
    <row r="6715" customFormat="false" ht="17.25" hidden="false" customHeight="false" outlineLevel="0" collapsed="false">
      <c r="E6715" s="144" t="s">
        <v>520</v>
      </c>
      <c r="F6715" s="144" t="s">
        <v>520</v>
      </c>
      <c r="G6715" s="144"/>
    </row>
    <row r="6716" customFormat="false" ht="17.25" hidden="false" customHeight="false" outlineLevel="0" collapsed="false">
      <c r="E6716" s="144" t="s">
        <v>278</v>
      </c>
      <c r="F6716" s="144" t="s">
        <v>278</v>
      </c>
      <c r="G6716" s="144"/>
    </row>
    <row r="6717" customFormat="false" ht="17.25" hidden="false" customHeight="false" outlineLevel="0" collapsed="false">
      <c r="E6717" s="144" t="s">
        <v>269</v>
      </c>
      <c r="F6717" s="144" t="s">
        <v>269</v>
      </c>
      <c r="G6717" s="144"/>
    </row>
    <row r="6718" customFormat="false" ht="17.25" hidden="false" customHeight="false" outlineLevel="0" collapsed="false">
      <c r="E6718" s="144" t="s">
        <v>269</v>
      </c>
      <c r="F6718" s="144" t="s">
        <v>269</v>
      </c>
      <c r="G6718" s="144"/>
    </row>
    <row r="6719" customFormat="false" ht="17.25" hidden="false" customHeight="false" outlineLevel="0" collapsed="false">
      <c r="E6719" s="144" t="s">
        <v>304</v>
      </c>
      <c r="F6719" s="144" t="s">
        <v>304</v>
      </c>
      <c r="G6719" s="144"/>
    </row>
    <row r="6720" customFormat="false" ht="17.25" hidden="false" customHeight="false" outlineLevel="0" collapsed="false">
      <c r="E6720" s="144" t="s">
        <v>17</v>
      </c>
      <c r="F6720" s="144" t="s">
        <v>17</v>
      </c>
      <c r="G6720" s="144"/>
    </row>
    <row r="6721" customFormat="false" ht="17.25" hidden="false" customHeight="false" outlineLevel="0" collapsed="false">
      <c r="E6721" s="144" t="s">
        <v>484</v>
      </c>
      <c r="F6721" s="144" t="s">
        <v>484</v>
      </c>
      <c r="G6721" s="144"/>
    </row>
    <row r="6722" customFormat="false" ht="17.25" hidden="false" customHeight="false" outlineLevel="0" collapsed="false">
      <c r="E6722" s="144" t="s">
        <v>269</v>
      </c>
      <c r="F6722" s="144" t="s">
        <v>269</v>
      </c>
      <c r="G6722" s="144"/>
    </row>
    <row r="6723" customFormat="false" ht="17.25" hidden="false" customHeight="false" outlineLevel="0" collapsed="false">
      <c r="E6723" s="144" t="s">
        <v>269</v>
      </c>
      <c r="F6723" s="144" t="s">
        <v>269</v>
      </c>
      <c r="G6723" s="144"/>
    </row>
    <row r="6724" customFormat="false" ht="17.25" hidden="false" customHeight="false" outlineLevel="0" collapsed="false">
      <c r="E6724" s="144" t="s">
        <v>269</v>
      </c>
      <c r="F6724" s="144" t="s">
        <v>269</v>
      </c>
      <c r="G6724" s="144"/>
    </row>
    <row r="6725" customFormat="false" ht="17.25" hidden="false" customHeight="false" outlineLevel="0" collapsed="false">
      <c r="E6725" s="144" t="s">
        <v>481</v>
      </c>
      <c r="F6725" s="144" t="s">
        <v>481</v>
      </c>
      <c r="G6725" s="144"/>
    </row>
    <row r="6726" customFormat="false" ht="17.25" hidden="false" customHeight="false" outlineLevel="0" collapsed="false">
      <c r="E6726" s="144" t="s">
        <v>516</v>
      </c>
      <c r="F6726" s="144" t="s">
        <v>516</v>
      </c>
      <c r="G6726" s="144"/>
    </row>
    <row r="6727" customFormat="false" ht="17.25" hidden="false" customHeight="false" outlineLevel="0" collapsed="false">
      <c r="E6727" s="144" t="s">
        <v>269</v>
      </c>
      <c r="F6727" s="144" t="s">
        <v>269</v>
      </c>
      <c r="G6727" s="144"/>
    </row>
    <row r="6728" customFormat="false" ht="17.25" hidden="false" customHeight="false" outlineLevel="0" collapsed="false">
      <c r="E6728" s="144" t="s">
        <v>269</v>
      </c>
      <c r="F6728" s="144" t="s">
        <v>269</v>
      </c>
      <c r="G6728" s="144"/>
    </row>
    <row r="6729" customFormat="false" ht="17.25" hidden="false" customHeight="false" outlineLevel="0" collapsed="false">
      <c r="E6729" s="144" t="s">
        <v>415</v>
      </c>
      <c r="F6729" s="144" t="s">
        <v>415</v>
      </c>
      <c r="G6729" s="144"/>
    </row>
    <row r="6730" customFormat="false" ht="17.25" hidden="false" customHeight="false" outlineLevel="0" collapsed="false">
      <c r="E6730" s="144" t="s">
        <v>17</v>
      </c>
      <c r="F6730" s="144" t="s">
        <v>17</v>
      </c>
      <c r="G6730" s="144"/>
    </row>
    <row r="6731" customFormat="false" ht="17.25" hidden="false" customHeight="false" outlineLevel="0" collapsed="false">
      <c r="E6731" s="144" t="s">
        <v>335</v>
      </c>
      <c r="F6731" s="144" t="s">
        <v>335</v>
      </c>
      <c r="G6731" s="144"/>
    </row>
    <row r="6732" customFormat="false" ht="17.25" hidden="false" customHeight="false" outlineLevel="0" collapsed="false">
      <c r="E6732" s="144" t="s">
        <v>269</v>
      </c>
      <c r="F6732" s="144" t="s">
        <v>269</v>
      </c>
      <c r="G6732" s="144"/>
    </row>
    <row r="6733" customFormat="false" ht="17.25" hidden="false" customHeight="false" outlineLevel="0" collapsed="false">
      <c r="E6733" s="144" t="s">
        <v>540</v>
      </c>
      <c r="F6733" s="144" t="s">
        <v>540</v>
      </c>
      <c r="G6733" s="144"/>
    </row>
    <row r="6734" customFormat="false" ht="17.25" hidden="false" customHeight="false" outlineLevel="0" collapsed="false">
      <c r="E6734" s="144" t="s">
        <v>540</v>
      </c>
      <c r="F6734" s="144" t="s">
        <v>540</v>
      </c>
      <c r="G6734" s="144"/>
    </row>
    <row r="6735" customFormat="false" ht="17.25" hidden="false" customHeight="false" outlineLevel="0" collapsed="false">
      <c r="E6735" s="144" t="s">
        <v>540</v>
      </c>
      <c r="F6735" s="144" t="s">
        <v>540</v>
      </c>
      <c r="G6735" s="144"/>
    </row>
    <row r="6736" customFormat="false" ht="17.25" hidden="false" customHeight="false" outlineLevel="0" collapsed="false">
      <c r="E6736" s="144" t="s">
        <v>269</v>
      </c>
      <c r="F6736" s="144" t="s">
        <v>269</v>
      </c>
      <c r="G6736" s="144"/>
    </row>
    <row r="6737" customFormat="false" ht="17.25" hidden="false" customHeight="false" outlineLevel="0" collapsed="false">
      <c r="E6737" s="144" t="s">
        <v>546</v>
      </c>
      <c r="F6737" s="144" t="s">
        <v>546</v>
      </c>
      <c r="G6737" s="144"/>
    </row>
    <row r="6738" customFormat="false" ht="17.25" hidden="false" customHeight="false" outlineLevel="0" collapsed="false">
      <c r="E6738" s="144" t="s">
        <v>306</v>
      </c>
      <c r="F6738" s="144" t="s">
        <v>306</v>
      </c>
      <c r="G6738" s="144"/>
    </row>
    <row r="6739" customFormat="false" ht="17.25" hidden="false" customHeight="false" outlineLevel="0" collapsed="false">
      <c r="E6739" s="144" t="s">
        <v>550</v>
      </c>
      <c r="F6739" s="144" t="s">
        <v>550</v>
      </c>
      <c r="G6739" s="144"/>
    </row>
    <row r="6740" customFormat="false" ht="17.25" hidden="false" customHeight="false" outlineLevel="0" collapsed="false">
      <c r="E6740" s="144" t="s">
        <v>308</v>
      </c>
      <c r="F6740" s="144" t="s">
        <v>308</v>
      </c>
      <c r="G6740" s="144"/>
    </row>
    <row r="6741" customFormat="false" ht="17.25" hidden="false" customHeight="false" outlineLevel="0" collapsed="false">
      <c r="E6741" s="144" t="s">
        <v>352</v>
      </c>
      <c r="F6741" s="144" t="s">
        <v>352</v>
      </c>
      <c r="G6741" s="144"/>
    </row>
    <row r="6742" customFormat="false" ht="17.25" hidden="false" customHeight="false" outlineLevel="0" collapsed="false">
      <c r="E6742" s="144" t="s">
        <v>516</v>
      </c>
      <c r="F6742" s="144" t="s">
        <v>516</v>
      </c>
      <c r="G6742" s="144"/>
    </row>
    <row r="6743" customFormat="false" ht="17.25" hidden="false" customHeight="false" outlineLevel="0" collapsed="false">
      <c r="E6743" s="144" t="s">
        <v>556</v>
      </c>
      <c r="F6743" s="144" t="s">
        <v>556</v>
      </c>
      <c r="G6743" s="144"/>
    </row>
    <row r="6744" customFormat="false" ht="17.25" hidden="false" customHeight="false" outlineLevel="0" collapsed="false">
      <c r="E6744" s="144" t="s">
        <v>304</v>
      </c>
      <c r="F6744" s="144" t="s">
        <v>304</v>
      </c>
      <c r="G6744" s="144"/>
    </row>
    <row r="6745" customFormat="false" ht="17.25" hidden="false" customHeight="false" outlineLevel="0" collapsed="false">
      <c r="E6745" s="144" t="s">
        <v>407</v>
      </c>
      <c r="F6745" s="144" t="s">
        <v>407</v>
      </c>
      <c r="G6745" s="144"/>
    </row>
    <row r="6746" customFormat="false" ht="17.25" hidden="false" customHeight="false" outlineLevel="0" collapsed="false">
      <c r="E6746" s="144" t="s">
        <v>520</v>
      </c>
      <c r="F6746" s="144" t="s">
        <v>520</v>
      </c>
      <c r="G6746" s="144"/>
    </row>
    <row r="6747" customFormat="false" ht="17.25" hidden="false" customHeight="false" outlineLevel="0" collapsed="false">
      <c r="E6747" s="144" t="s">
        <v>562</v>
      </c>
      <c r="F6747" s="144" t="s">
        <v>562</v>
      </c>
      <c r="G6747" s="144"/>
    </row>
    <row r="6748" customFormat="false" ht="17.25" hidden="false" customHeight="false" outlineLevel="0" collapsed="false">
      <c r="E6748" s="144" t="s">
        <v>540</v>
      </c>
      <c r="F6748" s="144" t="s">
        <v>540</v>
      </c>
      <c r="G6748" s="144"/>
    </row>
    <row r="6749" customFormat="false" ht="17.25" hidden="false" customHeight="false" outlineLevel="0" collapsed="false">
      <c r="E6749" s="144" t="s">
        <v>566</v>
      </c>
      <c r="F6749" s="144" t="s">
        <v>566</v>
      </c>
      <c r="G6749" s="144"/>
    </row>
    <row r="6750" customFormat="false" ht="17.25" hidden="false" customHeight="false" outlineLevel="0" collapsed="false">
      <c r="E6750" s="144" t="s">
        <v>498</v>
      </c>
      <c r="F6750" s="144" t="s">
        <v>498</v>
      </c>
      <c r="G6750" s="144"/>
    </row>
    <row r="6751" customFormat="false" ht="17.25" hidden="false" customHeight="false" outlineLevel="0" collapsed="false">
      <c r="E6751" s="144" t="s">
        <v>498</v>
      </c>
      <c r="F6751" s="144" t="s">
        <v>498</v>
      </c>
      <c r="G6751" s="144"/>
    </row>
    <row r="6752" customFormat="false" ht="17.25" hidden="false" customHeight="false" outlineLevel="0" collapsed="false">
      <c r="E6752" s="144" t="s">
        <v>566</v>
      </c>
      <c r="F6752" s="144" t="s">
        <v>566</v>
      </c>
      <c r="G6752" s="144"/>
    </row>
    <row r="6753" customFormat="false" ht="17.25" hidden="false" customHeight="false" outlineLevel="0" collapsed="false">
      <c r="E6753" s="144" t="s">
        <v>520</v>
      </c>
      <c r="F6753" s="144" t="s">
        <v>520</v>
      </c>
      <c r="G6753" s="144"/>
    </row>
    <row r="6754" customFormat="false" ht="17.25" hidden="false" customHeight="false" outlineLevel="0" collapsed="false">
      <c r="E6754" s="144" t="s">
        <v>304</v>
      </c>
      <c r="F6754" s="144" t="s">
        <v>304</v>
      </c>
      <c r="G6754" s="144"/>
    </row>
    <row r="6755" customFormat="false" ht="17.25" hidden="false" customHeight="false" outlineLevel="0" collapsed="false">
      <c r="E6755" s="144" t="s">
        <v>304</v>
      </c>
      <c r="F6755" s="144" t="s">
        <v>304</v>
      </c>
      <c r="G6755" s="144"/>
    </row>
    <row r="6756" customFormat="false" ht="17.25" hidden="false" customHeight="false" outlineLevel="0" collapsed="false">
      <c r="E6756" s="144" t="s">
        <v>306</v>
      </c>
      <c r="F6756" s="144" t="s">
        <v>306</v>
      </c>
      <c r="G6756" s="144"/>
    </row>
    <row r="6757" customFormat="false" ht="17.25" hidden="false" customHeight="false" outlineLevel="0" collapsed="false">
      <c r="E6757" s="144" t="s">
        <v>492</v>
      </c>
      <c r="F6757" s="144" t="s">
        <v>492</v>
      </c>
      <c r="G6757" s="144"/>
    </row>
    <row r="6758" customFormat="false" ht="17.25" hidden="false" customHeight="false" outlineLevel="0" collapsed="false">
      <c r="E6758" s="144" t="s">
        <v>498</v>
      </c>
      <c r="F6758" s="144" t="s">
        <v>498</v>
      </c>
      <c r="G6758" s="144"/>
    </row>
    <row r="6759" customFormat="false" ht="17.25" hidden="false" customHeight="false" outlineLevel="0" collapsed="false">
      <c r="E6759" s="144" t="s">
        <v>498</v>
      </c>
      <c r="F6759" s="144" t="s">
        <v>498</v>
      </c>
      <c r="G6759" s="144"/>
    </row>
    <row r="6760" customFormat="false" ht="17.25" hidden="false" customHeight="false" outlineLevel="0" collapsed="false">
      <c r="E6760" s="144" t="s">
        <v>391</v>
      </c>
      <c r="F6760" s="144" t="s">
        <v>391</v>
      </c>
      <c r="G6760" s="144"/>
    </row>
    <row r="6761" customFormat="false" ht="17.25" hidden="false" customHeight="false" outlineLevel="0" collapsed="false">
      <c r="E6761" s="144" t="s">
        <v>540</v>
      </c>
      <c r="F6761" s="144" t="s">
        <v>540</v>
      </c>
      <c r="G6761" s="144"/>
    </row>
    <row r="6762" customFormat="false" ht="17.25" hidden="false" customHeight="false" outlineLevel="0" collapsed="false">
      <c r="E6762" s="144" t="s">
        <v>498</v>
      </c>
      <c r="F6762" s="144" t="s">
        <v>498</v>
      </c>
      <c r="G6762" s="144"/>
    </row>
    <row r="6763" customFormat="false" ht="17.25" hidden="false" customHeight="false" outlineLevel="0" collapsed="false">
      <c r="E6763" s="144" t="s">
        <v>330</v>
      </c>
      <c r="F6763" s="144" t="s">
        <v>330</v>
      </c>
      <c r="G6763" s="144"/>
    </row>
    <row r="6764" customFormat="false" ht="17.25" hidden="false" customHeight="false" outlineLevel="0" collapsed="false">
      <c r="E6764" s="144" t="s">
        <v>498</v>
      </c>
      <c r="F6764" s="144" t="s">
        <v>498</v>
      </c>
      <c r="G6764" s="144"/>
    </row>
    <row r="6765" customFormat="false" ht="17.25" hidden="false" customHeight="false" outlineLevel="0" collapsed="false">
      <c r="E6765" s="144" t="s">
        <v>498</v>
      </c>
      <c r="F6765" s="144" t="s">
        <v>498</v>
      </c>
      <c r="G6765" s="144"/>
    </row>
    <row r="6766" customFormat="false" ht="17.25" hidden="false" customHeight="false" outlineLevel="0" collapsed="false">
      <c r="E6766" s="144" t="s">
        <v>586</v>
      </c>
      <c r="F6766" s="144" t="s">
        <v>586</v>
      </c>
      <c r="G6766" s="144"/>
    </row>
    <row r="6767" customFormat="false" ht="17.25" hidden="false" customHeight="false" outlineLevel="0" collapsed="false">
      <c r="E6767" s="144" t="s">
        <v>269</v>
      </c>
      <c r="F6767" s="144" t="s">
        <v>269</v>
      </c>
      <c r="G6767" s="144"/>
    </row>
    <row r="6768" customFormat="false" ht="17.25" hidden="false" customHeight="false" outlineLevel="0" collapsed="false">
      <c r="E6768" s="144" t="s">
        <v>269</v>
      </c>
      <c r="F6768" s="144" t="s">
        <v>269</v>
      </c>
      <c r="G6768" s="144"/>
    </row>
    <row r="6769" customFormat="false" ht="17.25" hidden="false" customHeight="false" outlineLevel="0" collapsed="false">
      <c r="E6769" s="144" t="s">
        <v>269</v>
      </c>
      <c r="F6769" s="144" t="s">
        <v>269</v>
      </c>
      <c r="G6769" s="144"/>
    </row>
    <row r="6770" customFormat="false" ht="17.25" hidden="false" customHeight="false" outlineLevel="0" collapsed="false">
      <c r="E6770" s="144" t="s">
        <v>591</v>
      </c>
      <c r="F6770" s="144" t="s">
        <v>591</v>
      </c>
      <c r="G6770" s="144"/>
    </row>
    <row r="6771" customFormat="false" ht="17.25" hidden="false" customHeight="false" outlineLevel="0" collapsed="false">
      <c r="E6771" s="144" t="s">
        <v>593</v>
      </c>
      <c r="F6771" s="144" t="s">
        <v>593</v>
      </c>
      <c r="G6771" s="144"/>
    </row>
    <row r="6772" customFormat="false" ht="17.25" hidden="false" customHeight="false" outlineLevel="0" collapsed="false">
      <c r="E6772" s="144" t="s">
        <v>595</v>
      </c>
      <c r="F6772" s="144" t="s">
        <v>595</v>
      </c>
      <c r="G6772" s="144"/>
    </row>
    <row r="6773" customFormat="false" ht="17.25" hidden="false" customHeight="false" outlineLevel="0" collapsed="false">
      <c r="E6773" s="144" t="s">
        <v>597</v>
      </c>
      <c r="F6773" s="144" t="s">
        <v>597</v>
      </c>
      <c r="G6773" s="144"/>
    </row>
    <row r="6774" customFormat="false" ht="17.25" hidden="false" customHeight="false" outlineLevel="0" collapsed="false">
      <c r="E6774" s="144" t="s">
        <v>292</v>
      </c>
      <c r="F6774" s="144" t="s">
        <v>292</v>
      </c>
      <c r="G6774" s="144"/>
    </row>
    <row r="6775" customFormat="false" ht="17.25" hidden="false" customHeight="false" outlineLevel="0" collapsed="false">
      <c r="E6775" s="144" t="s">
        <v>498</v>
      </c>
      <c r="F6775" s="144" t="s">
        <v>498</v>
      </c>
      <c r="G6775" s="144"/>
    </row>
    <row r="6776" customFormat="false" ht="17.25" hidden="false" customHeight="false" outlineLevel="0" collapsed="false">
      <c r="E6776" s="144" t="s">
        <v>540</v>
      </c>
      <c r="F6776" s="144" t="s">
        <v>540</v>
      </c>
      <c r="G6776" s="144"/>
    </row>
    <row r="6777" customFormat="false" ht="17.25" hidden="false" customHeight="false" outlineLevel="0" collapsed="false">
      <c r="E6777" s="144" t="s">
        <v>306</v>
      </c>
      <c r="F6777" s="144" t="s">
        <v>306</v>
      </c>
      <c r="G6777" s="144"/>
    </row>
    <row r="6778" customFormat="false" ht="17.25" hidden="false" customHeight="false" outlineLevel="0" collapsed="false">
      <c r="E6778" s="144" t="s">
        <v>520</v>
      </c>
      <c r="F6778" s="144" t="s">
        <v>520</v>
      </c>
      <c r="G6778" s="144"/>
    </row>
    <row r="6779" customFormat="false" ht="17.25" hidden="false" customHeight="false" outlineLevel="0" collapsed="false">
      <c r="E6779" s="144" t="s">
        <v>605</v>
      </c>
      <c r="F6779" s="144" t="s">
        <v>605</v>
      </c>
      <c r="G6779" s="144"/>
    </row>
    <row r="6780" customFormat="false" ht="17.25" hidden="false" customHeight="false" outlineLevel="0" collapsed="false">
      <c r="E6780" s="144" t="s">
        <v>352</v>
      </c>
      <c r="F6780" s="144" t="s">
        <v>352</v>
      </c>
      <c r="G6780" s="144"/>
    </row>
    <row r="6781" customFormat="false" ht="17.25" hidden="false" customHeight="false" outlineLevel="0" collapsed="false">
      <c r="E6781" s="144" t="s">
        <v>278</v>
      </c>
      <c r="F6781" s="144" t="s">
        <v>278</v>
      </c>
      <c r="G6781" s="144"/>
    </row>
    <row r="6782" customFormat="false" ht="17.25" hidden="false" customHeight="false" outlineLevel="0" collapsed="false">
      <c r="E6782" s="144" t="s">
        <v>278</v>
      </c>
      <c r="F6782" s="144" t="s">
        <v>278</v>
      </c>
      <c r="G6782" s="144"/>
    </row>
    <row r="6783" customFormat="false" ht="17.25" hidden="false" customHeight="false" outlineLevel="0" collapsed="false">
      <c r="E6783" s="144" t="s">
        <v>475</v>
      </c>
      <c r="F6783" s="144" t="s">
        <v>475</v>
      </c>
      <c r="G6783" s="144"/>
    </row>
    <row r="6784" customFormat="false" ht="17.25" hidden="false" customHeight="false" outlineLevel="0" collapsed="false">
      <c r="E6784" s="144" t="s">
        <v>498</v>
      </c>
      <c r="F6784" s="144" t="s">
        <v>498</v>
      </c>
      <c r="G6784" s="144"/>
    </row>
    <row r="6785" customFormat="false" ht="17.25" hidden="false" customHeight="false" outlineLevel="0" collapsed="false">
      <c r="E6785" s="144" t="s">
        <v>335</v>
      </c>
      <c r="F6785" s="144" t="s">
        <v>335</v>
      </c>
      <c r="G6785" s="144"/>
    </row>
    <row r="6786" customFormat="false" ht="17.25" hidden="false" customHeight="false" outlineLevel="0" collapsed="false">
      <c r="E6786" s="144" t="s">
        <v>429</v>
      </c>
      <c r="F6786" s="144" t="s">
        <v>429</v>
      </c>
      <c r="G6786" s="144"/>
    </row>
    <row r="6787" customFormat="false" ht="17.25" hidden="false" customHeight="false" outlineLevel="0" collapsed="false">
      <c r="E6787" s="144" t="s">
        <v>546</v>
      </c>
      <c r="F6787" s="144" t="s">
        <v>546</v>
      </c>
      <c r="G6787" s="144"/>
    </row>
    <row r="6788" customFormat="false" ht="17.25" hidden="false" customHeight="false" outlineLevel="0" collapsed="false">
      <c r="E6788" s="144" t="s">
        <v>498</v>
      </c>
      <c r="F6788" s="144" t="s">
        <v>498</v>
      </c>
      <c r="G6788" s="144"/>
    </row>
    <row r="6789" customFormat="false" ht="17.25" hidden="false" customHeight="false" outlineLevel="0" collapsed="false">
      <c r="E6789" s="144" t="s">
        <v>617</v>
      </c>
      <c r="F6789" s="144" t="s">
        <v>617</v>
      </c>
      <c r="G6789" s="144"/>
    </row>
    <row r="6790" customFormat="false" ht="17.25" hidden="false" customHeight="false" outlineLevel="0" collapsed="false">
      <c r="E6790" s="144" t="s">
        <v>471</v>
      </c>
      <c r="F6790" s="144" t="s">
        <v>471</v>
      </c>
      <c r="G6790" s="144"/>
    </row>
    <row r="6791" customFormat="false" ht="17.25" hidden="false" customHeight="false" outlineLevel="0" collapsed="false">
      <c r="E6791" s="144" t="s">
        <v>475</v>
      </c>
      <c r="F6791" s="144" t="s">
        <v>475</v>
      </c>
      <c r="G6791" s="144"/>
    </row>
    <row r="6792" customFormat="false" ht="17.25" hidden="false" customHeight="false" outlineLevel="0" collapsed="false">
      <c r="E6792" s="144" t="s">
        <v>516</v>
      </c>
      <c r="F6792" s="144" t="s">
        <v>516</v>
      </c>
      <c r="G6792" s="144"/>
    </row>
    <row r="6793" customFormat="false" ht="17.25" hidden="false" customHeight="false" outlineLevel="0" collapsed="false">
      <c r="E6793" s="144" t="s">
        <v>335</v>
      </c>
      <c r="F6793" s="144" t="s">
        <v>335</v>
      </c>
      <c r="G6793" s="144"/>
    </row>
    <row r="6794" customFormat="false" ht="17.25" hidden="false" customHeight="false" outlineLevel="0" collapsed="false">
      <c r="E6794" s="144" t="s">
        <v>461</v>
      </c>
      <c r="F6794" s="144" t="s">
        <v>461</v>
      </c>
      <c r="G6794" s="144"/>
    </row>
    <row r="6795" customFormat="false" ht="17.25" hidden="false" customHeight="false" outlineLevel="0" collapsed="false">
      <c r="E6795" s="144" t="s">
        <v>540</v>
      </c>
      <c r="F6795" s="144" t="s">
        <v>540</v>
      </c>
      <c r="G6795" s="144"/>
    </row>
    <row r="6796" customFormat="false" ht="17.25" hidden="false" customHeight="false" outlineLevel="0" collapsed="false">
      <c r="E6796" s="144" t="s">
        <v>278</v>
      </c>
      <c r="F6796" s="144" t="s">
        <v>278</v>
      </c>
      <c r="G6796" s="144"/>
    </row>
    <row r="6797" customFormat="false" ht="17.25" hidden="false" customHeight="false" outlineLevel="0" collapsed="false">
      <c r="E6797" s="144" t="s">
        <v>562</v>
      </c>
      <c r="F6797" s="144" t="s">
        <v>562</v>
      </c>
      <c r="G6797" s="144"/>
    </row>
    <row r="6798" customFormat="false" ht="17.25" hidden="false" customHeight="false" outlineLevel="0" collapsed="false">
      <c r="E6798" s="144" t="s">
        <v>550</v>
      </c>
      <c r="F6798" s="144" t="s">
        <v>550</v>
      </c>
      <c r="G6798" s="144"/>
    </row>
    <row r="6799" customFormat="false" ht="17.25" hidden="false" customHeight="false" outlineLevel="0" collapsed="false">
      <c r="E6799" s="144" t="s">
        <v>546</v>
      </c>
      <c r="F6799" s="144" t="s">
        <v>546</v>
      </c>
      <c r="G6799" s="144"/>
    </row>
    <row r="6800" customFormat="false" ht="17.25" hidden="false" customHeight="false" outlineLevel="0" collapsed="false">
      <c r="E6800" s="144" t="s">
        <v>498</v>
      </c>
      <c r="F6800" s="144" t="s">
        <v>498</v>
      </c>
      <c r="G6800" s="144"/>
    </row>
    <row r="6801" customFormat="false" ht="17.25" hidden="false" customHeight="false" outlineLevel="0" collapsed="false">
      <c r="E6801" s="144" t="s">
        <v>516</v>
      </c>
      <c r="F6801" s="144" t="s">
        <v>516</v>
      </c>
      <c r="G6801" s="144"/>
    </row>
    <row r="6802" customFormat="false" ht="17.25" hidden="false" customHeight="false" outlineLevel="0" collapsed="false">
      <c r="E6802" s="144" t="s">
        <v>304</v>
      </c>
      <c r="F6802" s="144" t="s">
        <v>304</v>
      </c>
      <c r="G6802" s="144"/>
    </row>
    <row r="6803" customFormat="false" ht="17.25" hidden="false" customHeight="false" outlineLevel="0" collapsed="false">
      <c r="E6803" s="144" t="s">
        <v>335</v>
      </c>
      <c r="F6803" s="144" t="s">
        <v>335</v>
      </c>
      <c r="G6803" s="144"/>
    </row>
    <row r="6804" customFormat="false" ht="17.25" hidden="false" customHeight="false" outlineLevel="0" collapsed="false">
      <c r="E6804" s="144" t="s">
        <v>398</v>
      </c>
      <c r="F6804" s="144" t="s">
        <v>398</v>
      </c>
      <c r="G6804" s="144"/>
    </row>
    <row r="6805" customFormat="false" ht="17.25" hidden="false" customHeight="false" outlineLevel="0" collapsed="false">
      <c r="E6805" s="144" t="s">
        <v>540</v>
      </c>
      <c r="F6805" s="144" t="s">
        <v>540</v>
      </c>
      <c r="G6805" s="144"/>
    </row>
    <row r="6806" customFormat="false" ht="17.25" hidden="false" customHeight="false" outlineLevel="0" collapsed="false">
      <c r="E6806" s="144" t="s">
        <v>498</v>
      </c>
      <c r="F6806" s="144" t="s">
        <v>498</v>
      </c>
      <c r="G6806" s="144"/>
    </row>
    <row r="6807" customFormat="false" ht="17.25" hidden="false" customHeight="false" outlineLevel="0" collapsed="false">
      <c r="E6807" s="144" t="s">
        <v>520</v>
      </c>
      <c r="F6807" s="144" t="s">
        <v>520</v>
      </c>
      <c r="G6807" s="144"/>
    </row>
    <row r="6808" customFormat="false" ht="17.25" hidden="false" customHeight="false" outlineLevel="0" collapsed="false">
      <c r="E6808" s="144" t="s">
        <v>304</v>
      </c>
      <c r="F6808" s="144" t="s">
        <v>304</v>
      </c>
      <c r="G6808" s="144"/>
    </row>
    <row r="6809" customFormat="false" ht="17.25" hidden="false" customHeight="false" outlineLevel="0" collapsed="false">
      <c r="E6809" s="144" t="s">
        <v>638</v>
      </c>
      <c r="F6809" s="144" t="s">
        <v>638</v>
      </c>
      <c r="G6809" s="144"/>
    </row>
    <row r="6810" customFormat="false" ht="17.25" hidden="false" customHeight="false" outlineLevel="0" collapsed="false">
      <c r="E6810" s="144" t="s">
        <v>566</v>
      </c>
      <c r="F6810" s="144" t="s">
        <v>566</v>
      </c>
      <c r="G6810" s="144"/>
    </row>
    <row r="6811" customFormat="false" ht="17.25" hidden="false" customHeight="false" outlineLevel="0" collapsed="false">
      <c r="E6811" s="144" t="s">
        <v>498</v>
      </c>
      <c r="F6811" s="144" t="s">
        <v>498</v>
      </c>
      <c r="G6811" s="144"/>
    </row>
    <row r="6812" customFormat="false" ht="17.25" hidden="false" customHeight="false" outlineLevel="0" collapsed="false">
      <c r="E6812" s="144" t="s">
        <v>278</v>
      </c>
      <c r="F6812" s="144" t="s">
        <v>278</v>
      </c>
      <c r="G6812" s="144"/>
    </row>
    <row r="6813" customFormat="false" ht="17.25" hidden="false" customHeight="false" outlineLevel="0" collapsed="false">
      <c r="E6813" s="144" t="s">
        <v>278</v>
      </c>
      <c r="F6813" s="144" t="s">
        <v>278</v>
      </c>
      <c r="G6813" s="144"/>
    </row>
    <row r="6814" customFormat="false" ht="17.25" hidden="false" customHeight="false" outlineLevel="0" collapsed="false">
      <c r="E6814" s="144" t="s">
        <v>278</v>
      </c>
      <c r="F6814" s="144" t="s">
        <v>278</v>
      </c>
      <c r="G6814" s="144"/>
    </row>
    <row r="6815" customFormat="false" ht="17.25" hidden="false" customHeight="false" outlineLevel="0" collapsed="false">
      <c r="E6815" s="144" t="s">
        <v>278</v>
      </c>
      <c r="F6815" s="144" t="s">
        <v>278</v>
      </c>
      <c r="G6815" s="144"/>
    </row>
    <row r="6816" customFormat="false" ht="17.25" hidden="false" customHeight="false" outlineLevel="0" collapsed="false">
      <c r="E6816" s="144" t="s">
        <v>278</v>
      </c>
      <c r="F6816" s="144" t="s">
        <v>278</v>
      </c>
      <c r="G6816" s="144"/>
    </row>
    <row r="6817" customFormat="false" ht="17.25" hidden="false" customHeight="false" outlineLevel="0" collapsed="false">
      <c r="E6817" s="144" t="s">
        <v>278</v>
      </c>
      <c r="F6817" s="144" t="s">
        <v>278</v>
      </c>
      <c r="G6817" s="144"/>
    </row>
    <row r="6818" customFormat="false" ht="17.25" hidden="false" customHeight="false" outlineLevel="0" collapsed="false">
      <c r="E6818" s="144" t="s">
        <v>415</v>
      </c>
      <c r="F6818" s="144" t="s">
        <v>415</v>
      </c>
      <c r="G6818" s="144"/>
    </row>
    <row r="6819" customFormat="false" ht="17.25" hidden="false" customHeight="false" outlineLevel="0" collapsed="false">
      <c r="E6819" s="144" t="s">
        <v>304</v>
      </c>
      <c r="F6819" s="144" t="s">
        <v>304</v>
      </c>
      <c r="G6819" s="144"/>
    </row>
    <row r="6820" customFormat="false" ht="17.25" hidden="false" customHeight="false" outlineLevel="0" collapsed="false">
      <c r="E6820" s="144" t="s">
        <v>278</v>
      </c>
      <c r="F6820" s="144" t="s">
        <v>278</v>
      </c>
      <c r="G6820" s="144"/>
    </row>
    <row r="6821" customFormat="false" ht="17.25" hidden="false" customHeight="false" outlineLevel="0" collapsed="false">
      <c r="E6821" s="144" t="s">
        <v>498</v>
      </c>
      <c r="F6821" s="144" t="s">
        <v>498</v>
      </c>
      <c r="G6821" s="144"/>
    </row>
    <row r="6822" customFormat="false" ht="17.25" hidden="false" customHeight="false" outlineLevel="0" collapsed="false">
      <c r="E6822" s="144" t="s">
        <v>330</v>
      </c>
      <c r="F6822" s="144" t="s">
        <v>330</v>
      </c>
      <c r="G6822" s="144"/>
    </row>
    <row r="6823" customFormat="false" ht="17.25" hidden="false" customHeight="false" outlineLevel="0" collapsed="false">
      <c r="E6823" s="146" t="s">
        <v>443</v>
      </c>
      <c r="F6823" s="146" t="s">
        <v>443</v>
      </c>
      <c r="G6823" s="146"/>
    </row>
    <row r="6824" customFormat="false" ht="17.25" hidden="false" customHeight="false" outlineLevel="0" collapsed="false">
      <c r="E6824" s="146" t="s">
        <v>439</v>
      </c>
      <c r="F6824" s="146" t="s">
        <v>439</v>
      </c>
      <c r="G6824" s="146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25"/>
  <sheetViews>
    <sheetView windowProtection="true" showFormulas="false" showGridLines="false" showRowColHeaders="true" showZeros="true" rightToLeft="false" tabSelected="false" showOutlineSymbols="true" defaultGridColor="true" view="pageBreakPreview" topLeftCell="A1" colorId="64" zoomScale="80" zoomScaleNormal="80" zoomScalePageLayoutView="80" workbookViewId="0">
      <pane xSplit="0" ySplit="7" topLeftCell="A8" activePane="bottomLeft" state="frozen"/>
      <selection pane="topLeft" activeCell="A1" activeCellId="0" sqref="A1"/>
      <selection pane="bottomLeft" activeCell="D67" activeCellId="0" sqref="D67"/>
    </sheetView>
  </sheetViews>
  <sheetFormatPr defaultRowHeight="12.75"/>
  <cols>
    <col collapsed="false" hidden="false" max="1" min="1" style="42" width="2.02551020408163"/>
    <col collapsed="false" hidden="false" max="2" min="2" style="42" width="1.88775510204082"/>
    <col collapsed="false" hidden="false" max="3" min="3" style="42" width="36.3112244897959"/>
    <col collapsed="false" hidden="false" max="4" min="4" style="61" width="26.5918367346939"/>
    <col collapsed="false" hidden="false" max="5" min="5" style="42" width="73.7040816326531"/>
    <col collapsed="false" hidden="false" max="6" min="6" style="42" width="31.8571428571429"/>
    <col collapsed="false" hidden="false" max="7" min="7" style="42" width="27.6734693877551"/>
    <col collapsed="false" hidden="false" max="8" min="8" style="42" width="49.9489795918367"/>
    <col collapsed="false" hidden="false" max="9" min="9" style="42" width="41.7142857142857"/>
    <col collapsed="false" hidden="false" max="10" min="10" style="42" width="23.4897959183673"/>
    <col collapsed="false" hidden="false" max="11" min="11" style="42" width="27.1326530612245"/>
    <col collapsed="false" hidden="false" max="12" min="12" style="42" width="38.2040816326531"/>
    <col collapsed="false" hidden="false" max="13" min="13" style="42" width="2.69897959183673"/>
    <col collapsed="false" hidden="false" max="1025" min="14" style="42" width="9.04591836734694"/>
  </cols>
  <sheetData>
    <row r="1" customFormat="false" ht="12.7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0.2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6" customFormat="false" ht="20.2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61"/>
      <c r="L6" s="58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47" customFormat="true" ht="15" hidden="false" customHeight="true" outlineLevel="0" collapsed="false">
      <c r="C7" s="148" t="s">
        <v>0</v>
      </c>
      <c r="D7" s="148" t="s">
        <v>79</v>
      </c>
      <c r="E7" s="149" t="s">
        <v>2</v>
      </c>
      <c r="F7" s="148" t="s">
        <v>148</v>
      </c>
      <c r="G7" s="148" t="s">
        <v>149</v>
      </c>
      <c r="H7" s="148" t="s">
        <v>80</v>
      </c>
      <c r="I7" s="148" t="s">
        <v>81</v>
      </c>
      <c r="J7" s="148" t="s">
        <v>82</v>
      </c>
      <c r="K7" s="148" t="s">
        <v>7</v>
      </c>
      <c r="L7" s="148" t="s">
        <v>78</v>
      </c>
    </row>
    <row r="8" customFormat="false" ht="15" hidden="false" customHeight="true" outlineLevel="0" collapsed="false">
      <c r="C8" s="44" t="s">
        <v>8</v>
      </c>
      <c r="D8" s="59" t="s">
        <v>146</v>
      </c>
      <c r="E8" s="48" t="str">
        <f aca="false">VLOOKUP(D8,'TB - PROCV'!$C$4:$G$110,2,0)</f>
        <v>Implantação do SES Venturosa</v>
      </c>
      <c r="F8" s="48" t="n">
        <v>103</v>
      </c>
      <c r="G8" s="48" t="str">
        <f aca="false">VLOOKUP(D8,'TB - PROCV'!$C$3:$G$110,4,0)</f>
        <v>Caixa/FGTS</v>
      </c>
      <c r="H8" s="48" t="str">
        <f aca="false">VLOOKUP(D8,'TB - PROCV'!$C$4:$G$110,3,0)</f>
        <v>MINISTÉRIO DAS CIDADES</v>
      </c>
      <c r="I8" s="48" t="s">
        <v>9</v>
      </c>
      <c r="J8" s="48" t="s">
        <v>798</v>
      </c>
      <c r="K8" s="150" t="n">
        <v>42401</v>
      </c>
      <c r="L8" s="50" t="n">
        <v>358116.73</v>
      </c>
      <c r="M8" s="0"/>
    </row>
    <row r="9" customFormat="false" ht="15" hidden="false" customHeight="true" outlineLevel="0" collapsed="false">
      <c r="C9" s="44"/>
      <c r="D9" s="48" t="s">
        <v>55</v>
      </c>
      <c r="E9" s="48" t="str">
        <f aca="false">VLOOKUP(D9,'TB - PROCV'!$C$4:$G$110,2,0)</f>
        <v>Adutora do Agreste - Obra</v>
      </c>
      <c r="F9" s="48" t="n">
        <v>102</v>
      </c>
      <c r="G9" s="48" t="str">
        <f aca="false">VLOOKUP(D9,'TB - PROCV'!$C$3:$G$110,4,0)</f>
        <v>MIN - Adutora do Agreste - Obra</v>
      </c>
      <c r="H9" s="48" t="str">
        <f aca="false">VLOOKUP(D9,'TB - PROCV'!$C$4:$G$110,3,0)</f>
        <v>MINISTÉRIO DA INTEGRAÇÃO</v>
      </c>
      <c r="I9" s="48" t="s">
        <v>9</v>
      </c>
      <c r="J9" s="48" t="s">
        <v>799</v>
      </c>
      <c r="K9" s="150" t="n">
        <v>42403</v>
      </c>
      <c r="L9" s="50" t="n">
        <v>6000000</v>
      </c>
      <c r="M9" s="0"/>
    </row>
    <row r="10" customFormat="false" ht="13.5" hidden="false" customHeight="true" outlineLevel="0" collapsed="false">
      <c r="C10" s="44"/>
      <c r="D10" s="48" t="s">
        <v>55</v>
      </c>
      <c r="E10" s="48" t="str">
        <f aca="false">VLOOKUP(D10,'TB - PROCV'!$C$4:$G$110,2,0)</f>
        <v>Adutora do Agreste - Obra</v>
      </c>
      <c r="F10" s="48" t="n">
        <v>102</v>
      </c>
      <c r="G10" s="48" t="str">
        <f aca="false">VLOOKUP(D10,'TB - PROCV'!$C$3:$G$110,4,0)</f>
        <v>MIN - Adutora do Agreste - Obra</v>
      </c>
      <c r="H10" s="48" t="str">
        <f aca="false">VLOOKUP(D10,'TB - PROCV'!$C$4:$G$110,3,0)</f>
        <v>MINISTÉRIO DA INTEGRAÇÃO</v>
      </c>
      <c r="I10" s="48" t="s">
        <v>9</v>
      </c>
      <c r="J10" s="48" t="s">
        <v>800</v>
      </c>
      <c r="K10" s="150" t="n">
        <v>42403</v>
      </c>
      <c r="L10" s="50" t="n">
        <v>6000000</v>
      </c>
      <c r="M10" s="0"/>
    </row>
    <row r="11" customFormat="false" ht="13.5" hidden="false" customHeight="true" outlineLevel="0" collapsed="false">
      <c r="C11" s="44"/>
      <c r="D11" s="48" t="s">
        <v>47</v>
      </c>
      <c r="E11" s="48" t="str">
        <f aca="false">VLOOKUP(D11,'TB - PROCV'!$C$4:$G$110,2,0)</f>
        <v>Ampliação SES Paulista</v>
      </c>
      <c r="F11" s="48" t="n">
        <v>102</v>
      </c>
      <c r="G11" s="48" t="str">
        <f aca="false">VLOOKUP(D11,'TB - PROCV'!$C$3:$G$110,4,0)</f>
        <v>Caixa/OGU</v>
      </c>
      <c r="H11" s="48" t="str">
        <f aca="false">VLOOKUP(D11,'TB - PROCV'!$C$4:$G$110,3,0)</f>
        <v>MINISTÉRIO DAS CIDADES</v>
      </c>
      <c r="I11" s="48" t="s">
        <v>9</v>
      </c>
      <c r="J11" s="48" t="s">
        <v>801</v>
      </c>
      <c r="K11" s="150" t="n">
        <v>42403</v>
      </c>
      <c r="L11" s="50" t="n">
        <v>1279302.02</v>
      </c>
      <c r="M11" s="0"/>
    </row>
    <row r="12" customFormat="false" ht="13.5" hidden="false" customHeight="true" outlineLevel="0" collapsed="false">
      <c r="C12" s="44"/>
      <c r="D12" s="48" t="s">
        <v>802</v>
      </c>
      <c r="E12" s="48" t="str">
        <f aca="false">VLOOKUP(D12,'TB - PROCV'!$C$4:$G$110,2,0)</f>
        <v>Projeto de Integração do Rio São Francisco – PISF</v>
      </c>
      <c r="F12" s="48" t="n">
        <v>102</v>
      </c>
      <c r="G12" s="48" t="str">
        <f aca="false">VLOOKUP(D12,'TB - PROCV'!$C$3:$G$110,4,0)</f>
        <v>PISF</v>
      </c>
      <c r="H12" s="48" t="str">
        <f aca="false">VLOOKUP(D12,'TB - PROCV'!$C$4:$G$110,3,0)</f>
        <v>MINISTÉRIO DA INTEGRAÇÃO</v>
      </c>
      <c r="I12" s="48" t="s">
        <v>9</v>
      </c>
      <c r="J12" s="48"/>
      <c r="K12" s="150" t="n">
        <v>42403</v>
      </c>
      <c r="L12" s="50" t="n">
        <v>2000000</v>
      </c>
      <c r="M12" s="0"/>
    </row>
    <row r="13" customFormat="false" ht="13.5" hidden="false" customHeight="true" outlineLevel="0" collapsed="false">
      <c r="C13" s="44"/>
      <c r="D13" s="48" t="s">
        <v>143</v>
      </c>
      <c r="E13" s="48" t="str">
        <f aca="false">VLOOKUP(D13,'TB - PROCV'!$C$4:$G$110,2,0)</f>
        <v>PSA - Programa de Saneamento do Rio Ipojuca</v>
      </c>
      <c r="F13" s="48" t="n">
        <v>103</v>
      </c>
      <c r="G13" s="48" t="str">
        <f aca="false">VLOOKUP(D13,'TB - PROCV'!$C$3:$G$110,4,0)</f>
        <v>BID - PSA IPOJUCA</v>
      </c>
      <c r="H13" s="48" t="str">
        <f aca="false">VLOOKUP(D13,'TB - PROCV'!$C$4:$G$110,3,0)</f>
        <v>BID - BANCO INTERAMERICANO DE DESENVOLVIMENTO - PSA</v>
      </c>
      <c r="I13" s="48" t="s">
        <v>9</v>
      </c>
      <c r="J13" s="48" t="s">
        <v>803</v>
      </c>
      <c r="K13" s="150" t="n">
        <v>42405</v>
      </c>
      <c r="L13" s="50" t="n">
        <v>1500000</v>
      </c>
      <c r="M13" s="0"/>
    </row>
    <row r="14" customFormat="false" ht="13.5" hidden="false" customHeight="true" outlineLevel="0" collapsed="false">
      <c r="C14" s="44"/>
      <c r="D14" s="48" t="s">
        <v>228</v>
      </c>
      <c r="E14" s="48" t="str">
        <f aca="false">VLOOKUP(D14,'TB - PROCV'!$C$4:$G$110,2,0)</f>
        <v>Elaboração do SAA Salgueiro - Projeto</v>
      </c>
      <c r="F14" s="48" t="n">
        <v>102</v>
      </c>
      <c r="G14" s="48" t="str">
        <f aca="false">VLOOKUP(D14,'TB - PROCV'!$C$3:$G$110,4,0)</f>
        <v>Caixa/OGU</v>
      </c>
      <c r="H14" s="48" t="str">
        <f aca="false">VLOOKUP(D14,'TB - PROCV'!$C$4:$G$110,3,0)</f>
        <v>MINISTÉRIO DAS CIDADES</v>
      </c>
      <c r="I14" s="48" t="s">
        <v>9</v>
      </c>
      <c r="J14" s="151" t="s">
        <v>804</v>
      </c>
      <c r="K14" s="150" t="n">
        <v>42412</v>
      </c>
      <c r="L14" s="50" t="n">
        <v>48280.66</v>
      </c>
      <c r="M14" s="0"/>
    </row>
    <row r="15" customFormat="false" ht="13.5" hidden="false" customHeight="true" outlineLevel="0" collapsed="false">
      <c r="C15" s="44"/>
      <c r="D15" s="59" t="s">
        <v>144</v>
      </c>
      <c r="E15" s="48" t="str">
        <f aca="false">VLOOKUP(D15,'TB - PROCV'!$C$4:$G$110,2,0)</f>
        <v>Ampliação SAA de Aliança</v>
      </c>
      <c r="F15" s="48" t="n">
        <v>103</v>
      </c>
      <c r="G15" s="48" t="str">
        <f aca="false">VLOOKUP(D15,'TB - PROCV'!$C$3:$G$110,4,0)</f>
        <v>Caixa/FGTS</v>
      </c>
      <c r="H15" s="48" t="str">
        <f aca="false">VLOOKUP(D15,'TB - PROCV'!$C$4:$G$110,3,0)</f>
        <v>MINISTÉRIO DAS CIDADES</v>
      </c>
      <c r="I15" s="48" t="s">
        <v>9</v>
      </c>
      <c r="J15" s="48" t="s">
        <v>805</v>
      </c>
      <c r="K15" s="150" t="n">
        <v>42415</v>
      </c>
      <c r="L15" s="50" t="n">
        <v>520998.62</v>
      </c>
      <c r="M15" s="0"/>
    </row>
    <row r="16" customFormat="false" ht="13.5" hidden="false" customHeight="true" outlineLevel="0" collapsed="false">
      <c r="C16" s="44"/>
      <c r="D16" s="59" t="s">
        <v>85</v>
      </c>
      <c r="E16" s="48" t="str">
        <f aca="false">VLOOKUP(D16,'TB - PROCV'!$C$4:$G$110,2,0)</f>
        <v>Implantação do Sistema Adutor Suape em Porto de Galinhas</v>
      </c>
      <c r="F16" s="48" t="n">
        <v>103</v>
      </c>
      <c r="G16" s="48" t="str">
        <f aca="false">VLOOKUP(D16,'TB - PROCV'!$C$3:$G$110,4,0)</f>
        <v>Caixa/FGTS</v>
      </c>
      <c r="H16" s="48" t="str">
        <f aca="false">VLOOKUP(D16,'TB - PROCV'!$C$4:$G$110,3,0)</f>
        <v>MINISTÉRIO DAS CIDADES</v>
      </c>
      <c r="I16" s="48" t="s">
        <v>9</v>
      </c>
      <c r="J16" s="48" t="s">
        <v>806</v>
      </c>
      <c r="K16" s="150" t="n">
        <v>42415</v>
      </c>
      <c r="L16" s="50" t="n">
        <v>2562138.64</v>
      </c>
      <c r="M16" s="0"/>
    </row>
    <row r="17" customFormat="false" ht="13.5" hidden="false" customHeight="true" outlineLevel="0" collapsed="false">
      <c r="C17" s="44"/>
      <c r="D17" s="48" t="s">
        <v>105</v>
      </c>
      <c r="E17" s="48" t="str">
        <f aca="false">VLOOKUP(D17,'TB - PROCV'!$C$4:$G$110,2,0)</f>
        <v>Adequação/Ampliação do Distrito 8A</v>
      </c>
      <c r="F17" s="48" t="n">
        <v>103</v>
      </c>
      <c r="G17" s="48" t="str">
        <f aca="false">VLOOKUP(D17,'TB - PROCV'!$C$3:$G$110,4,0)</f>
        <v>Caixa/FGTS</v>
      </c>
      <c r="H17" s="48" t="str">
        <f aca="false">VLOOKUP(D17,'TB - PROCV'!$C$4:$G$110,3,0)</f>
        <v>MINISTÉRIO DAS CIDADES</v>
      </c>
      <c r="I17" s="48" t="s">
        <v>9</v>
      </c>
      <c r="J17" s="48" t="s">
        <v>807</v>
      </c>
      <c r="K17" s="150" t="n">
        <v>42415</v>
      </c>
      <c r="L17" s="50" t="n">
        <v>731142.27</v>
      </c>
      <c r="M17" s="0"/>
    </row>
    <row r="18" customFormat="false" ht="13.5" hidden="false" customHeight="true" outlineLevel="0" collapsed="false">
      <c r="C18" s="44"/>
      <c r="D18" s="48" t="s">
        <v>83</v>
      </c>
      <c r="E18" s="48" t="str">
        <f aca="false">VLOOKUP(D18,'TB - PROCV'!$C$4:$G$110,2,0)</f>
        <v>PSH - Programa de Sustentabilidade Hidríca</v>
      </c>
      <c r="F18" s="48" t="n">
        <v>103</v>
      </c>
      <c r="G18" s="48" t="str">
        <f aca="false">VLOOKUP(D18,'TB - PROCV'!$C$3:$G$110,4,0)</f>
        <v>BIRD - PSH PE</v>
      </c>
      <c r="H18" s="48" t="str">
        <f aca="false">VLOOKUP(D18,'TB - PROCV'!$C$4:$G$110,3,0)</f>
        <v>BIRD - BANCO MUNDIAL - PSH</v>
      </c>
      <c r="I18" s="48" t="s">
        <v>9</v>
      </c>
      <c r="J18" s="48" t="s">
        <v>808</v>
      </c>
      <c r="K18" s="150" t="n">
        <v>42422</v>
      </c>
      <c r="L18" s="50" t="n">
        <v>489085.53</v>
      </c>
      <c r="M18" s="0"/>
    </row>
    <row r="19" customFormat="false" ht="13.5" hidden="false" customHeight="true" outlineLevel="0" collapsed="false">
      <c r="C19" s="44"/>
      <c r="D19" s="48" t="s">
        <v>83</v>
      </c>
      <c r="E19" s="48" t="str">
        <f aca="false">VLOOKUP(D19,'TB - PROCV'!$C$4:$G$110,2,0)</f>
        <v>PSH - Programa de Sustentabilidade Hidríca</v>
      </c>
      <c r="F19" s="48" t="n">
        <v>103</v>
      </c>
      <c r="G19" s="48" t="str">
        <f aca="false">VLOOKUP(D19,'TB - PROCV'!$C$3:$G$110,4,0)</f>
        <v>BIRD - PSH PE</v>
      </c>
      <c r="H19" s="48" t="str">
        <f aca="false">VLOOKUP(D19,'TB - PROCV'!$C$4:$G$110,3,0)</f>
        <v>BIRD - BANCO MUNDIAL - PSH</v>
      </c>
      <c r="I19" s="48" t="s">
        <v>9</v>
      </c>
      <c r="J19" s="48" t="s">
        <v>225</v>
      </c>
      <c r="K19" s="150" t="n">
        <v>42422</v>
      </c>
      <c r="L19" s="50" t="n">
        <v>5000000</v>
      </c>
      <c r="M19" s="0"/>
    </row>
    <row r="20" customFormat="false" ht="13.5" hidden="false" customHeight="true" outlineLevel="0" collapsed="false">
      <c r="C20" s="44"/>
      <c r="D20" s="48" t="s">
        <v>83</v>
      </c>
      <c r="E20" s="48" t="str">
        <f aca="false">VLOOKUP(D20,'TB - PROCV'!$C$4:$G$110,2,0)</f>
        <v>PSH - Programa de Sustentabilidade Hidríca</v>
      </c>
      <c r="F20" s="48" t="n">
        <v>103</v>
      </c>
      <c r="G20" s="48" t="str">
        <f aca="false">VLOOKUP(D20,'TB - PROCV'!$C$3:$G$110,4,0)</f>
        <v>BIRD - PSH PE</v>
      </c>
      <c r="H20" s="48" t="str">
        <f aca="false">VLOOKUP(D20,'TB - PROCV'!$C$4:$G$110,3,0)</f>
        <v>BIRD - BANCO MUNDIAL - PSH</v>
      </c>
      <c r="I20" s="48" t="s">
        <v>9</v>
      </c>
      <c r="J20" s="48" t="s">
        <v>199</v>
      </c>
      <c r="K20" s="150" t="n">
        <v>42422</v>
      </c>
      <c r="L20" s="50" t="n">
        <v>1113500.07</v>
      </c>
      <c r="M20" s="0"/>
    </row>
    <row r="21" customFormat="false" ht="13.5" hidden="false" customHeight="true" outlineLevel="0" collapsed="false">
      <c r="C21" s="44"/>
      <c r="D21" s="48" t="s">
        <v>83</v>
      </c>
      <c r="E21" s="48" t="str">
        <f aca="false">VLOOKUP(D21,'TB - PROCV'!$C$4:$G$110,2,0)</f>
        <v>PSH - Programa de Sustentabilidade Hidríca</v>
      </c>
      <c r="F21" s="48" t="n">
        <v>103</v>
      </c>
      <c r="G21" s="48" t="str">
        <f aca="false">VLOOKUP(D21,'TB - PROCV'!$C$3:$G$110,4,0)</f>
        <v>BIRD - PSH PE</v>
      </c>
      <c r="H21" s="48" t="str">
        <f aca="false">VLOOKUP(D21,'TB - PROCV'!$C$4:$G$110,3,0)</f>
        <v>BIRD - BANCO MUNDIAL - PSH</v>
      </c>
      <c r="I21" s="48" t="s">
        <v>9</v>
      </c>
      <c r="J21" s="48" t="s">
        <v>166</v>
      </c>
      <c r="K21" s="150" t="n">
        <v>42422</v>
      </c>
      <c r="L21" s="50" t="n">
        <v>76776.71</v>
      </c>
      <c r="M21" s="0"/>
    </row>
    <row r="22" customFormat="false" ht="13.5" hidden="false" customHeight="true" outlineLevel="0" collapsed="false">
      <c r="C22" s="44"/>
      <c r="D22" s="48" t="s">
        <v>47</v>
      </c>
      <c r="E22" s="48" t="str">
        <f aca="false">VLOOKUP(D22,'TB - PROCV'!$C$4:$G$110,2,0)</f>
        <v>Ampliação SES Paulista</v>
      </c>
      <c r="F22" s="48" t="n">
        <v>102</v>
      </c>
      <c r="G22" s="48" t="str">
        <f aca="false">VLOOKUP(D22,'TB - PROCV'!$C$3:$G$110,4,0)</f>
        <v>Caixa/OGU</v>
      </c>
      <c r="H22" s="48" t="str">
        <f aca="false">VLOOKUP(D22,'TB - PROCV'!$C$4:$G$110,3,0)</f>
        <v>MINISTÉRIO DAS CIDADES</v>
      </c>
      <c r="I22" s="48" t="s">
        <v>9</v>
      </c>
      <c r="J22" s="48" t="s">
        <v>809</v>
      </c>
      <c r="K22" s="150" t="n">
        <v>42433</v>
      </c>
      <c r="L22" s="50" t="n">
        <v>278839.99</v>
      </c>
      <c r="M22" s="0"/>
    </row>
    <row r="23" customFormat="false" ht="13.5" hidden="false" customHeight="true" outlineLevel="0" collapsed="false">
      <c r="C23" s="44"/>
      <c r="D23" s="48" t="s">
        <v>143</v>
      </c>
      <c r="E23" s="48" t="str">
        <f aca="false">VLOOKUP(D23,'TB - PROCV'!$C$4:$G$110,2,0)</f>
        <v>PSA - Programa de Saneamento do Rio Ipojuca</v>
      </c>
      <c r="F23" s="48" t="n">
        <v>103</v>
      </c>
      <c r="G23" s="48" t="str">
        <f aca="false">VLOOKUP(D23,'TB - PROCV'!$C$3:$G$110,4,0)</f>
        <v>BID - PSA IPOJUCA</v>
      </c>
      <c r="H23" s="48" t="str">
        <f aca="false">VLOOKUP(D23,'TB - PROCV'!$C$4:$G$110,3,0)</f>
        <v>BID - BANCO INTERAMERICANO DE DESENVOLVIMENTO - PSA</v>
      </c>
      <c r="I23" s="48" t="s">
        <v>9</v>
      </c>
      <c r="J23" s="48" t="s">
        <v>810</v>
      </c>
      <c r="K23" s="150" t="n">
        <v>42438</v>
      </c>
      <c r="L23" s="50" t="n">
        <v>2000000</v>
      </c>
      <c r="M23" s="0"/>
    </row>
    <row r="24" customFormat="false" ht="13.5" hidden="false" customHeight="true" outlineLevel="0" collapsed="false">
      <c r="C24" s="44"/>
      <c r="D24" s="48" t="s">
        <v>143</v>
      </c>
      <c r="E24" s="48" t="str">
        <f aca="false">VLOOKUP(D24,'TB - PROCV'!$C$4:$G$110,2,0)</f>
        <v>PSA - Programa de Saneamento do Rio Ipojuca</v>
      </c>
      <c r="F24" s="48" t="n">
        <v>103</v>
      </c>
      <c r="G24" s="48" t="str">
        <f aca="false">VLOOKUP(D24,'TB - PROCV'!$C$3:$G$110,4,0)</f>
        <v>BID - PSA IPOJUCA</v>
      </c>
      <c r="H24" s="48" t="str">
        <f aca="false">VLOOKUP(D24,'TB - PROCV'!$C$4:$G$110,3,0)</f>
        <v>BID - BANCO INTERAMERICANO DE DESENVOLVIMENTO - PSA</v>
      </c>
      <c r="I24" s="48" t="s">
        <v>9</v>
      </c>
      <c r="J24" s="48" t="s">
        <v>811</v>
      </c>
      <c r="K24" s="150" t="n">
        <v>42438</v>
      </c>
      <c r="L24" s="50" t="n">
        <v>1000000</v>
      </c>
      <c r="M24" s="0"/>
    </row>
    <row r="25" customFormat="false" ht="13.5" hidden="false" customHeight="true" outlineLevel="0" collapsed="false">
      <c r="C25" s="44"/>
      <c r="D25" s="48" t="s">
        <v>143</v>
      </c>
      <c r="E25" s="48" t="str">
        <f aca="false">VLOOKUP(D25,'TB - PROCV'!$C$4:$G$110,2,0)</f>
        <v>PSA - Programa de Saneamento do Rio Ipojuca</v>
      </c>
      <c r="F25" s="48" t="n">
        <v>103</v>
      </c>
      <c r="G25" s="48" t="str">
        <f aca="false">VLOOKUP(D25,'TB - PROCV'!$C$3:$G$110,4,0)</f>
        <v>BID - PSA IPOJUCA</v>
      </c>
      <c r="H25" s="48" t="str">
        <f aca="false">VLOOKUP(D25,'TB - PROCV'!$C$4:$G$110,3,0)</f>
        <v>BID - BANCO INTERAMERICANO DE DESENVOLVIMENTO - PSA</v>
      </c>
      <c r="I25" s="48" t="s">
        <v>9</v>
      </c>
      <c r="J25" s="48" t="s">
        <v>812</v>
      </c>
      <c r="K25" s="150" t="n">
        <v>42438</v>
      </c>
      <c r="L25" s="50" t="n">
        <v>500000</v>
      </c>
      <c r="M25" s="0"/>
    </row>
    <row r="26" customFormat="false" ht="13.5" hidden="false" customHeight="true" outlineLevel="0" collapsed="false">
      <c r="C26" s="44"/>
      <c r="D26" s="48" t="s">
        <v>55</v>
      </c>
      <c r="E26" s="48" t="str">
        <f aca="false">VLOOKUP(D26,'TB - PROCV'!$C$4:$G$110,2,0)</f>
        <v>Adutora do Agreste - Obra</v>
      </c>
      <c r="F26" s="48" t="n">
        <v>102</v>
      </c>
      <c r="G26" s="48" t="str">
        <f aca="false">VLOOKUP(D26,'TB - PROCV'!$C$3:$G$110,4,0)</f>
        <v>MIN - Adutora do Agreste - Obra</v>
      </c>
      <c r="H26" s="48" t="str">
        <f aca="false">VLOOKUP(D26,'TB - PROCV'!$C$4:$G$110,3,0)</f>
        <v>MINISTÉRIO DA INTEGRAÇÃO</v>
      </c>
      <c r="I26" s="48" t="s">
        <v>9</v>
      </c>
      <c r="J26" s="48" t="s">
        <v>813</v>
      </c>
      <c r="K26" s="150" t="n">
        <v>42439</v>
      </c>
      <c r="L26" s="50" t="n">
        <v>6239119.37</v>
      </c>
      <c r="M26" s="0"/>
    </row>
    <row r="27" customFormat="false" ht="13.5" hidden="false" customHeight="true" outlineLevel="0" collapsed="false">
      <c r="C27" s="44"/>
      <c r="D27" s="48" t="s">
        <v>45</v>
      </c>
      <c r="E27" s="48" t="str">
        <f aca="false">VLOOKUP(D27,'TB - PROCV'!$C$4:$G$110,2,0)</f>
        <v>Ampliação do SAA de Santa Maria da Boa Vista</v>
      </c>
      <c r="F27" s="48" t="n">
        <v>102</v>
      </c>
      <c r="G27" s="48" t="str">
        <f aca="false">VLOOKUP(D27,'TB - PROCV'!$C$3:$G$110,4,0)</f>
        <v>Caixa/OGU</v>
      </c>
      <c r="H27" s="48" t="str">
        <f aca="false">VLOOKUP(D27,'TB - PROCV'!$C$4:$G$110,3,0)</f>
        <v>MINISTÉRIO DA INTEGRAÇÃO</v>
      </c>
      <c r="I27" s="48" t="s">
        <v>9</v>
      </c>
      <c r="J27" s="48" t="s">
        <v>814</v>
      </c>
      <c r="K27" s="150" t="n">
        <v>42444</v>
      </c>
      <c r="L27" s="50" t="n">
        <v>201000</v>
      </c>
      <c r="M27" s="0"/>
    </row>
    <row r="28" customFormat="false" ht="13.5" hidden="false" customHeight="true" outlineLevel="0" collapsed="false">
      <c r="C28" s="44"/>
      <c r="D28" s="48" t="s">
        <v>36</v>
      </c>
      <c r="E28" s="48" t="str">
        <f aca="false">VLOOKUP(D28,'TB - PROCV'!$C$4:$G$110,2,0)</f>
        <v>Sistema Adutor do Oeste</v>
      </c>
      <c r="F28" s="48" t="n">
        <v>102</v>
      </c>
      <c r="G28" s="48" t="str">
        <f aca="false">VLOOKUP(D28,'TB - PROCV'!$C$3:$G$110,4,0)</f>
        <v>Caixa/OGU</v>
      </c>
      <c r="H28" s="48" t="str">
        <f aca="false">VLOOKUP(D28,'TB - PROCV'!$C$4:$G$110,3,0)</f>
        <v>MINISTÉRIO DA INTEGRAÇÃO</v>
      </c>
      <c r="I28" s="48" t="s">
        <v>9</v>
      </c>
      <c r="J28" s="48" t="s">
        <v>815</v>
      </c>
      <c r="K28" s="150" t="n">
        <v>42450</v>
      </c>
      <c r="L28" s="50" t="n">
        <v>2000000</v>
      </c>
      <c r="M28" s="0"/>
    </row>
    <row r="29" customFormat="false" ht="13.5" hidden="false" customHeight="true" outlineLevel="0" collapsed="false">
      <c r="C29" s="44"/>
      <c r="D29" s="48" t="s">
        <v>143</v>
      </c>
      <c r="E29" s="48" t="str">
        <f aca="false">VLOOKUP(D29,'TB - PROCV'!$C$4:$G$110,2,0)</f>
        <v>PSA - Programa de Saneamento do Rio Ipojuca</v>
      </c>
      <c r="F29" s="48" t="n">
        <v>103</v>
      </c>
      <c r="G29" s="48" t="str">
        <f aca="false">VLOOKUP(D29,'TB - PROCV'!$C$3:$G$110,4,0)</f>
        <v>BID - PSA IPOJUCA</v>
      </c>
      <c r="H29" s="48" t="str">
        <f aca="false">VLOOKUP(D29,'TB - PROCV'!$C$4:$G$110,3,0)</f>
        <v>BID - BANCO INTERAMERICANO DE DESENVOLVIMENTO - PSA</v>
      </c>
      <c r="I29" s="48" t="s">
        <v>9</v>
      </c>
      <c r="J29" s="48" t="s">
        <v>816</v>
      </c>
      <c r="K29" s="150" t="n">
        <v>42450</v>
      </c>
      <c r="L29" s="50" t="n">
        <v>1652140.95</v>
      </c>
      <c r="M29" s="0"/>
    </row>
    <row r="30" customFormat="false" ht="13.5" hidden="false" customHeight="true" outlineLevel="0" collapsed="false">
      <c r="C30" s="44"/>
      <c r="D30" s="48" t="s">
        <v>143</v>
      </c>
      <c r="E30" s="48" t="str">
        <f aca="false">VLOOKUP(D30,'TB - PROCV'!$C$4:$G$110,2,0)</f>
        <v>PSA - Programa de Saneamento do Rio Ipojuca</v>
      </c>
      <c r="F30" s="48" t="n">
        <v>103</v>
      </c>
      <c r="G30" s="48" t="str">
        <f aca="false">VLOOKUP(D30,'TB - PROCV'!$C$3:$G$110,4,0)</f>
        <v>BID - PSA IPOJUCA</v>
      </c>
      <c r="H30" s="48" t="str">
        <f aca="false">VLOOKUP(D30,'TB - PROCV'!$C$4:$G$110,3,0)</f>
        <v>BID - BANCO INTERAMERICANO DE DESENVOLVIMENTO - PSA</v>
      </c>
      <c r="I30" s="48" t="s">
        <v>9</v>
      </c>
      <c r="J30" s="48" t="s">
        <v>817</v>
      </c>
      <c r="K30" s="150" t="n">
        <v>42450</v>
      </c>
      <c r="L30" s="50" t="n">
        <v>1100000</v>
      </c>
      <c r="M30" s="0"/>
    </row>
    <row r="31" customFormat="false" ht="13.5" hidden="false" customHeight="true" outlineLevel="0" collapsed="false">
      <c r="C31" s="44"/>
      <c r="D31" s="48" t="s">
        <v>143</v>
      </c>
      <c r="E31" s="48" t="str">
        <f aca="false">VLOOKUP(D31,'TB - PROCV'!$C$4:$G$110,2,0)</f>
        <v>PSA - Programa de Saneamento do Rio Ipojuca</v>
      </c>
      <c r="F31" s="48" t="n">
        <v>103</v>
      </c>
      <c r="G31" s="48" t="str">
        <f aca="false">VLOOKUP(D31,'TB - PROCV'!$C$3:$G$110,4,0)</f>
        <v>BID - PSA IPOJUCA</v>
      </c>
      <c r="H31" s="48" t="str">
        <f aca="false">VLOOKUP(D31,'TB - PROCV'!$C$4:$G$110,3,0)</f>
        <v>BID - BANCO INTERAMERICANO DE DESENVOLVIMENTO - PSA</v>
      </c>
      <c r="I31" s="48" t="s">
        <v>9</v>
      </c>
      <c r="J31" s="48" t="s">
        <v>818</v>
      </c>
      <c r="K31" s="150" t="n">
        <v>42450</v>
      </c>
      <c r="L31" s="50" t="n">
        <v>3395117.92</v>
      </c>
      <c r="M31" s="0"/>
    </row>
    <row r="32" customFormat="false" ht="13.5" hidden="false" customHeight="true" outlineLevel="0" collapsed="false">
      <c r="C32" s="44"/>
      <c r="D32" s="48" t="s">
        <v>143</v>
      </c>
      <c r="E32" s="48" t="str">
        <f aca="false">VLOOKUP(D32,'TB - PROCV'!$C$4:$G$110,2,0)</f>
        <v>PSA - Programa de Saneamento do Rio Ipojuca</v>
      </c>
      <c r="F32" s="48" t="n">
        <v>103</v>
      </c>
      <c r="G32" s="48" t="str">
        <f aca="false">VLOOKUP(D32,'TB - PROCV'!$C$3:$G$110,4,0)</f>
        <v>BID - PSA IPOJUCA</v>
      </c>
      <c r="H32" s="48" t="str">
        <f aca="false">VLOOKUP(D32,'TB - PROCV'!$C$4:$G$110,3,0)</f>
        <v>BID - BANCO INTERAMERICANO DE DESENVOLVIMENTO - PSA</v>
      </c>
      <c r="I32" s="48" t="s">
        <v>9</v>
      </c>
      <c r="J32" s="48" t="s">
        <v>819</v>
      </c>
      <c r="K32" s="150" t="n">
        <v>42450</v>
      </c>
      <c r="L32" s="50" t="n">
        <v>2365734.06</v>
      </c>
      <c r="M32" s="0"/>
    </row>
    <row r="33" customFormat="false" ht="13.5" hidden="false" customHeight="true" outlineLevel="0" collapsed="false">
      <c r="C33" s="44"/>
      <c r="D33" s="48" t="s">
        <v>143</v>
      </c>
      <c r="E33" s="48" t="str">
        <f aca="false">VLOOKUP(D33,'TB - PROCV'!$C$4:$G$110,2,0)</f>
        <v>PSA - Programa de Saneamento do Rio Ipojuca</v>
      </c>
      <c r="F33" s="48" t="n">
        <v>103</v>
      </c>
      <c r="G33" s="48" t="str">
        <f aca="false">VLOOKUP(D33,'TB - PROCV'!$C$3:$G$110,4,0)</f>
        <v>BID - PSA IPOJUCA</v>
      </c>
      <c r="H33" s="48" t="str">
        <f aca="false">VLOOKUP(D33,'TB - PROCV'!$C$4:$G$110,3,0)</f>
        <v>BID - BANCO INTERAMERICANO DE DESENVOLVIMENTO - PSA</v>
      </c>
      <c r="I33" s="48" t="s">
        <v>9</v>
      </c>
      <c r="J33" s="48" t="s">
        <v>820</v>
      </c>
      <c r="K33" s="150" t="n">
        <v>42450</v>
      </c>
      <c r="L33" s="50" t="n">
        <v>2224791.06</v>
      </c>
      <c r="M33" s="0"/>
    </row>
    <row r="34" customFormat="false" ht="13.5" hidden="false" customHeight="true" outlineLevel="0" collapsed="false">
      <c r="C34" s="44"/>
      <c r="D34" s="48" t="s">
        <v>143</v>
      </c>
      <c r="E34" s="48" t="str">
        <f aca="false">VLOOKUP(D34,'TB - PROCV'!$C$4:$G$110,2,0)</f>
        <v>PSA - Programa de Saneamento do Rio Ipojuca</v>
      </c>
      <c r="F34" s="48" t="n">
        <v>103</v>
      </c>
      <c r="G34" s="48" t="str">
        <f aca="false">VLOOKUP(D34,'TB - PROCV'!$C$3:$G$110,4,0)</f>
        <v>BID - PSA IPOJUCA</v>
      </c>
      <c r="H34" s="48" t="str">
        <f aca="false">VLOOKUP(D34,'TB - PROCV'!$C$4:$G$110,3,0)</f>
        <v>BID - BANCO INTERAMERICANO DE DESENVOLVIMENTO - PSA</v>
      </c>
      <c r="I34" s="48" t="s">
        <v>9</v>
      </c>
      <c r="J34" s="48" t="s">
        <v>821</v>
      </c>
      <c r="K34" s="150" t="n">
        <v>42450</v>
      </c>
      <c r="L34" s="50" t="n">
        <v>461075.85</v>
      </c>
      <c r="M34" s="0"/>
    </row>
    <row r="35" customFormat="false" ht="13.5" hidden="false" customHeight="true" outlineLevel="0" collapsed="false">
      <c r="C35" s="44"/>
      <c r="D35" s="48" t="s">
        <v>143</v>
      </c>
      <c r="E35" s="48" t="str">
        <f aca="false">VLOOKUP(D35,'TB - PROCV'!$C$4:$G$110,2,0)</f>
        <v>PSA - Programa de Saneamento do Rio Ipojuca</v>
      </c>
      <c r="F35" s="48" t="n">
        <v>103</v>
      </c>
      <c r="G35" s="48" t="str">
        <f aca="false">VLOOKUP(D35,'TB - PROCV'!$C$3:$G$110,4,0)</f>
        <v>BID - PSA IPOJUCA</v>
      </c>
      <c r="H35" s="48" t="str">
        <f aca="false">VLOOKUP(D35,'TB - PROCV'!$C$4:$G$110,3,0)</f>
        <v>BID - BANCO INTERAMERICANO DE DESENVOLVIMENTO - PSA</v>
      </c>
      <c r="I35" s="48" t="s">
        <v>9</v>
      </c>
      <c r="J35" s="48" t="s">
        <v>822</v>
      </c>
      <c r="K35" s="150" t="n">
        <v>42450</v>
      </c>
      <c r="L35" s="50" t="n">
        <v>135159.77</v>
      </c>
      <c r="M35" s="0"/>
    </row>
    <row r="36" customFormat="false" ht="13.5" hidden="false" customHeight="true" outlineLevel="0" collapsed="false">
      <c r="C36" s="44"/>
      <c r="D36" s="48" t="s">
        <v>143</v>
      </c>
      <c r="E36" s="48" t="str">
        <f aca="false">VLOOKUP(D36,'TB - PROCV'!$C$4:$G$110,2,0)</f>
        <v>PSA - Programa de Saneamento do Rio Ipojuca</v>
      </c>
      <c r="F36" s="48" t="n">
        <v>103</v>
      </c>
      <c r="G36" s="48" t="str">
        <f aca="false">VLOOKUP(D36,'TB - PROCV'!$C$3:$G$110,4,0)</f>
        <v>BID - PSA IPOJUCA</v>
      </c>
      <c r="H36" s="48" t="str">
        <f aca="false">VLOOKUP(D36,'TB - PROCV'!$C$4:$G$110,3,0)</f>
        <v>BID - BANCO INTERAMERICANO DE DESENVOLVIMENTO - PSA</v>
      </c>
      <c r="I36" s="48" t="s">
        <v>9</v>
      </c>
      <c r="J36" s="48" t="s">
        <v>823</v>
      </c>
      <c r="K36" s="150" t="n">
        <v>42450</v>
      </c>
      <c r="L36" s="50" t="n">
        <v>145980.39</v>
      </c>
      <c r="M36" s="0"/>
    </row>
    <row r="37" customFormat="false" ht="13.5" hidden="false" customHeight="true" outlineLevel="0" collapsed="false">
      <c r="C37" s="44"/>
      <c r="D37" s="48" t="s">
        <v>143</v>
      </c>
      <c r="E37" s="48" t="str">
        <f aca="false">VLOOKUP(D37,'TB - PROCV'!$C$4:$G$110,2,0)</f>
        <v>PSA - Programa de Saneamento do Rio Ipojuca</v>
      </c>
      <c r="F37" s="48" t="n">
        <v>103</v>
      </c>
      <c r="G37" s="48" t="str">
        <f aca="false">VLOOKUP(D37,'TB - PROCV'!$C$3:$G$110,4,0)</f>
        <v>BID - PSA IPOJUCA</v>
      </c>
      <c r="H37" s="48" t="str">
        <f aca="false">VLOOKUP(D37,'TB - PROCV'!$C$4:$G$110,3,0)</f>
        <v>BID - BANCO INTERAMERICANO DE DESENVOLVIMENTO - PSA</v>
      </c>
      <c r="I37" s="48" t="s">
        <v>9</v>
      </c>
      <c r="J37" s="48" t="s">
        <v>824</v>
      </c>
      <c r="K37" s="150" t="n">
        <v>42450</v>
      </c>
      <c r="L37" s="50" t="n">
        <v>10000</v>
      </c>
      <c r="M37" s="0"/>
    </row>
    <row r="38" customFormat="false" ht="13.5" hidden="false" customHeight="true" outlineLevel="0" collapsed="false">
      <c r="C38" s="44"/>
      <c r="D38" s="48" t="s">
        <v>143</v>
      </c>
      <c r="E38" s="48" t="str">
        <f aca="false">VLOOKUP(D38,'TB - PROCV'!$C$4:$G$110,2,0)</f>
        <v>PSA - Programa de Saneamento do Rio Ipojuca</v>
      </c>
      <c r="F38" s="48" t="n">
        <v>103</v>
      </c>
      <c r="G38" s="48" t="str">
        <f aca="false">VLOOKUP(D38,'TB - PROCV'!$C$3:$G$110,4,0)</f>
        <v>BID - PSA IPOJUCA</v>
      </c>
      <c r="H38" s="48" t="str">
        <f aca="false">VLOOKUP(D38,'TB - PROCV'!$C$4:$G$110,3,0)</f>
        <v>BID - BANCO INTERAMERICANO DE DESENVOLVIMENTO - PSA</v>
      </c>
      <c r="I38" s="48" t="s">
        <v>9</v>
      </c>
      <c r="J38" s="48" t="s">
        <v>825</v>
      </c>
      <c r="K38" s="150" t="n">
        <v>42450</v>
      </c>
      <c r="L38" s="50" t="n">
        <v>10000</v>
      </c>
      <c r="M38" s="0"/>
    </row>
    <row r="39" customFormat="false" ht="13.5" hidden="false" customHeight="true" outlineLevel="0" collapsed="false">
      <c r="C39" s="44"/>
      <c r="D39" s="48" t="s">
        <v>53</v>
      </c>
      <c r="E39" s="48" t="str">
        <f aca="false">VLOOKUP(D39,'TB - PROCV'!$C$4:$G$110,2,0)</f>
        <v>Ampliação de Adutora de Inhumas em Palmeirina</v>
      </c>
      <c r="F39" s="48" t="n">
        <v>102</v>
      </c>
      <c r="G39" s="48" t="str">
        <f aca="false">VLOOKUP(D39,'TB - PROCV'!$C$3:$G$110,4,0)</f>
        <v>Caixa/OGU</v>
      </c>
      <c r="H39" s="48" t="str">
        <f aca="false">VLOOKUP(D39,'TB - PROCV'!$C$4:$G$110,3,0)</f>
        <v>MINISTÉRIO DAS CIDADES</v>
      </c>
      <c r="I39" s="48" t="s">
        <v>9</v>
      </c>
      <c r="J39" s="48" t="s">
        <v>826</v>
      </c>
      <c r="K39" s="150" t="n">
        <v>42451</v>
      </c>
      <c r="L39" s="50" t="n">
        <v>231348.14</v>
      </c>
      <c r="M39" s="0"/>
    </row>
    <row r="40" customFormat="false" ht="13.5" hidden="false" customHeight="true" outlineLevel="0" collapsed="false">
      <c r="C40" s="44"/>
      <c r="D40" s="48" t="s">
        <v>55</v>
      </c>
      <c r="E40" s="48" t="str">
        <f aca="false">VLOOKUP(D40,'TB - PROCV'!$C$4:$G$110,2,0)</f>
        <v>Adutora do Agreste - Obra</v>
      </c>
      <c r="F40" s="48" t="n">
        <v>102</v>
      </c>
      <c r="G40" s="48" t="str">
        <f aca="false">VLOOKUP(D40,'TB - PROCV'!$C$3:$G$110,4,0)</f>
        <v>MIN - Adutora do Agreste - Obra</v>
      </c>
      <c r="H40" s="48" t="str">
        <f aca="false">VLOOKUP(D40,'TB - PROCV'!$C$4:$G$110,3,0)</f>
        <v>MINISTÉRIO DA INTEGRAÇÃO</v>
      </c>
      <c r="I40" s="48" t="s">
        <v>9</v>
      </c>
      <c r="J40" s="48" t="s">
        <v>827</v>
      </c>
      <c r="K40" s="150" t="n">
        <v>42466</v>
      </c>
      <c r="L40" s="50" t="n">
        <v>11182423.27</v>
      </c>
      <c r="M40" s="0"/>
    </row>
    <row r="41" customFormat="false" ht="13.5" hidden="false" customHeight="true" outlineLevel="0" collapsed="false">
      <c r="C41" s="44"/>
      <c r="D41" s="59" t="s">
        <v>146</v>
      </c>
      <c r="E41" s="48" t="str">
        <f aca="false">VLOOKUP(D41,'TB - PROCV'!$C$4:$G$110,2,0)</f>
        <v>Implantação do SES Venturosa</v>
      </c>
      <c r="F41" s="48" t="n">
        <v>103</v>
      </c>
      <c r="G41" s="48" t="str">
        <f aca="false">VLOOKUP(D41,'TB - PROCV'!$C$3:$G$110,4,0)</f>
        <v>Caixa/FGTS</v>
      </c>
      <c r="H41" s="48" t="str">
        <f aca="false">VLOOKUP(D41,'TB - PROCV'!$C$4:$G$110,3,0)</f>
        <v>MINISTÉRIO DAS CIDADES</v>
      </c>
      <c r="I41" s="48" t="s">
        <v>9</v>
      </c>
      <c r="J41" s="48" t="s">
        <v>828</v>
      </c>
      <c r="K41" s="150" t="n">
        <v>42467</v>
      </c>
      <c r="L41" s="50" t="n">
        <v>2413988.85</v>
      </c>
      <c r="M41" s="0"/>
    </row>
    <row r="42" customFormat="false" ht="13.5" hidden="false" customHeight="true" outlineLevel="0" collapsed="false">
      <c r="C42" s="44"/>
      <c r="D42" s="48" t="s">
        <v>27</v>
      </c>
      <c r="E42" s="48" t="str">
        <f aca="false">VLOOKUP(D42,'TB - PROCV'!$C$4:$G$110,2,0)</f>
        <v>Implantação do SES Caraibeiras Tacaratu</v>
      </c>
      <c r="F42" s="48" t="n">
        <v>103</v>
      </c>
      <c r="G42" s="48" t="str">
        <f aca="false">VLOOKUP(D42,'TB - PROCV'!$C$3:$G$110,4,0)</f>
        <v>Caixa/FGTS</v>
      </c>
      <c r="H42" s="48" t="str">
        <f aca="false">VLOOKUP(D42,'TB - PROCV'!$C$4:$G$110,3,0)</f>
        <v>MINISTÉRIO DAS CIDADES</v>
      </c>
      <c r="I42" s="48" t="s">
        <v>9</v>
      </c>
      <c r="J42" s="48" t="s">
        <v>829</v>
      </c>
      <c r="K42" s="150" t="n">
        <v>42467</v>
      </c>
      <c r="L42" s="50" t="n">
        <v>1100288.96</v>
      </c>
      <c r="M42" s="0"/>
    </row>
    <row r="43" customFormat="false" ht="13.5" hidden="false" customHeight="true" outlineLevel="0" collapsed="false">
      <c r="C43" s="44"/>
      <c r="D43" s="48" t="s">
        <v>83</v>
      </c>
      <c r="E43" s="48" t="str">
        <f aca="false">VLOOKUP(D43,'TB - PROCV'!$C$4:$G$110,2,0)</f>
        <v>PSH - Programa de Sustentabilidade Hidríca</v>
      </c>
      <c r="F43" s="48" t="n">
        <v>103</v>
      </c>
      <c r="G43" s="48" t="str">
        <f aca="false">VLOOKUP(D43,'TB - PROCV'!$C$3:$G$110,4,0)</f>
        <v>BIRD - PSH PE</v>
      </c>
      <c r="H43" s="48" t="str">
        <f aca="false">VLOOKUP(D43,'TB - PROCV'!$C$4:$G$110,3,0)</f>
        <v>BIRD - BANCO MUNDIAL - PSH</v>
      </c>
      <c r="I43" s="48" t="s">
        <v>9</v>
      </c>
      <c r="J43" s="48" t="s">
        <v>830</v>
      </c>
      <c r="K43" s="150" t="n">
        <v>42474</v>
      </c>
      <c r="L43" s="50" t="n">
        <v>900000</v>
      </c>
      <c r="M43" s="0"/>
    </row>
    <row r="44" customFormat="false" ht="13.5" hidden="false" customHeight="true" outlineLevel="0" collapsed="false">
      <c r="C44" s="44"/>
      <c r="D44" s="48" t="s">
        <v>83</v>
      </c>
      <c r="E44" s="48" t="str">
        <f aca="false">VLOOKUP(D44,'TB - PROCV'!$C$4:$G$110,2,0)</f>
        <v>PSH - Programa de Sustentabilidade Hidríca</v>
      </c>
      <c r="F44" s="48" t="n">
        <v>103</v>
      </c>
      <c r="G44" s="48" t="str">
        <f aca="false">VLOOKUP(D44,'TB - PROCV'!$C$3:$G$110,4,0)</f>
        <v>BIRD - PSH PE</v>
      </c>
      <c r="H44" s="48" t="str">
        <f aca="false">VLOOKUP(D44,'TB - PROCV'!$C$4:$G$110,3,0)</f>
        <v>BIRD - BANCO MUNDIAL - PSH</v>
      </c>
      <c r="I44" s="48" t="s">
        <v>9</v>
      </c>
      <c r="J44" s="48" t="s">
        <v>831</v>
      </c>
      <c r="K44" s="150" t="n">
        <v>42474</v>
      </c>
      <c r="L44" s="50" t="n">
        <v>90000</v>
      </c>
      <c r="M44" s="0"/>
    </row>
    <row r="45" customFormat="false" ht="13.5" hidden="false" customHeight="true" outlineLevel="0" collapsed="false">
      <c r="C45" s="44"/>
      <c r="D45" s="48" t="s">
        <v>83</v>
      </c>
      <c r="E45" s="48" t="str">
        <f aca="false">VLOOKUP(D45,'TB - PROCV'!$C$4:$G$110,2,0)</f>
        <v>PSH - Programa de Sustentabilidade Hidríca</v>
      </c>
      <c r="F45" s="48" t="n">
        <v>103</v>
      </c>
      <c r="G45" s="48" t="str">
        <f aca="false">VLOOKUP(D45,'TB - PROCV'!$C$3:$G$110,4,0)</f>
        <v>BIRD - PSH PE</v>
      </c>
      <c r="H45" s="48" t="str">
        <f aca="false">VLOOKUP(D45,'TB - PROCV'!$C$4:$G$110,3,0)</f>
        <v>BIRD - BANCO MUNDIAL - PSH</v>
      </c>
      <c r="I45" s="48" t="s">
        <v>9</v>
      </c>
      <c r="J45" s="48" t="s">
        <v>832</v>
      </c>
      <c r="K45" s="150" t="n">
        <v>42474</v>
      </c>
      <c r="L45" s="50" t="n">
        <v>50000</v>
      </c>
      <c r="M45" s="0"/>
    </row>
    <row r="46" customFormat="false" ht="13.5" hidden="false" customHeight="true" outlineLevel="0" collapsed="false">
      <c r="C46" s="44"/>
      <c r="D46" s="48" t="s">
        <v>83</v>
      </c>
      <c r="E46" s="48" t="str">
        <f aca="false">VLOOKUP(D46,'TB - PROCV'!$C$4:$G$110,2,0)</f>
        <v>PSH - Programa de Sustentabilidade Hidríca</v>
      </c>
      <c r="F46" s="48" t="n">
        <v>103</v>
      </c>
      <c r="G46" s="48" t="str">
        <f aca="false">VLOOKUP(D46,'TB - PROCV'!$C$3:$G$110,4,0)</f>
        <v>BIRD - PSH PE</v>
      </c>
      <c r="H46" s="48" t="str">
        <f aca="false">VLOOKUP(D46,'TB - PROCV'!$C$4:$G$110,3,0)</f>
        <v>BIRD - BANCO MUNDIAL - PSH</v>
      </c>
      <c r="I46" s="48" t="s">
        <v>9</v>
      </c>
      <c r="J46" s="48" t="s">
        <v>833</v>
      </c>
      <c r="K46" s="150" t="n">
        <v>42474</v>
      </c>
      <c r="L46" s="50" t="n">
        <v>1000000</v>
      </c>
      <c r="M46" s="0"/>
    </row>
    <row r="47" customFormat="false" ht="13.5" hidden="false" customHeight="true" outlineLevel="0" collapsed="false">
      <c r="C47" s="44"/>
      <c r="D47" s="48" t="s">
        <v>83</v>
      </c>
      <c r="E47" s="48" t="str">
        <f aca="false">VLOOKUP(D47,'TB - PROCV'!$C$4:$G$110,2,0)</f>
        <v>PSH - Programa de Sustentabilidade Hidríca</v>
      </c>
      <c r="F47" s="48" t="n">
        <v>103</v>
      </c>
      <c r="G47" s="48" t="str">
        <f aca="false">VLOOKUP(D47,'TB - PROCV'!$C$3:$G$110,4,0)</f>
        <v>BIRD - PSH PE</v>
      </c>
      <c r="H47" s="48" t="str">
        <f aca="false">VLOOKUP(D47,'TB - PROCV'!$C$4:$G$110,3,0)</f>
        <v>BIRD - BANCO MUNDIAL - PSH</v>
      </c>
      <c r="I47" s="48" t="s">
        <v>9</v>
      </c>
      <c r="J47" s="48" t="s">
        <v>834</v>
      </c>
      <c r="K47" s="150" t="n">
        <v>42474</v>
      </c>
      <c r="L47" s="50" t="n">
        <v>7500000</v>
      </c>
      <c r="M47" s="0"/>
    </row>
    <row r="48" customFormat="false" ht="13.5" hidden="false" customHeight="true" outlineLevel="0" collapsed="false">
      <c r="C48" s="44"/>
      <c r="D48" s="48" t="s">
        <v>83</v>
      </c>
      <c r="E48" s="48" t="str">
        <f aca="false">VLOOKUP(D48,'TB - PROCV'!$C$4:$G$110,2,0)</f>
        <v>PSH - Programa de Sustentabilidade Hidríca</v>
      </c>
      <c r="F48" s="48" t="n">
        <v>103</v>
      </c>
      <c r="G48" s="48" t="str">
        <f aca="false">VLOOKUP(D48,'TB - PROCV'!$C$3:$G$110,4,0)</f>
        <v>BIRD - PSH PE</v>
      </c>
      <c r="H48" s="48" t="str">
        <f aca="false">VLOOKUP(D48,'TB - PROCV'!$C$4:$G$110,3,0)</f>
        <v>BIRD - BANCO MUNDIAL - PSH</v>
      </c>
      <c r="I48" s="48" t="s">
        <v>9</v>
      </c>
      <c r="J48" s="48" t="s">
        <v>835</v>
      </c>
      <c r="K48" s="150" t="n">
        <v>42474</v>
      </c>
      <c r="L48" s="50" t="n">
        <v>2900000</v>
      </c>
      <c r="M48" s="0"/>
    </row>
    <row r="49" customFormat="false" ht="13.5" hidden="false" customHeight="true" outlineLevel="0" collapsed="false">
      <c r="C49" s="44"/>
      <c r="D49" s="48" t="s">
        <v>83</v>
      </c>
      <c r="E49" s="48" t="str">
        <f aca="false">VLOOKUP(D49,'TB - PROCV'!$C$4:$G$110,2,0)</f>
        <v>PSH - Programa de Sustentabilidade Hidríca</v>
      </c>
      <c r="F49" s="48" t="n">
        <v>103</v>
      </c>
      <c r="G49" s="48" t="str">
        <f aca="false">VLOOKUP(D49,'TB - PROCV'!$C$3:$G$110,4,0)</f>
        <v>BIRD - PSH PE</v>
      </c>
      <c r="H49" s="48" t="str">
        <f aca="false">VLOOKUP(D49,'TB - PROCV'!$C$4:$G$110,3,0)</f>
        <v>BIRD - BANCO MUNDIAL - PSH</v>
      </c>
      <c r="I49" s="48" t="s">
        <v>9</v>
      </c>
      <c r="J49" s="48" t="s">
        <v>836</v>
      </c>
      <c r="K49" s="150" t="n">
        <v>42474</v>
      </c>
      <c r="L49" s="50" t="n">
        <v>50000</v>
      </c>
      <c r="M49" s="0"/>
    </row>
    <row r="50" customFormat="false" ht="13.5" hidden="false" customHeight="true" outlineLevel="0" collapsed="false">
      <c r="C50" s="44"/>
      <c r="D50" s="48" t="s">
        <v>83</v>
      </c>
      <c r="E50" s="48" t="str">
        <f aca="false">VLOOKUP(D50,'TB - PROCV'!$C$4:$G$110,2,0)</f>
        <v>PSH - Programa de Sustentabilidade Hidríca</v>
      </c>
      <c r="F50" s="48" t="n">
        <v>103</v>
      </c>
      <c r="G50" s="48" t="str">
        <f aca="false">VLOOKUP(D50,'TB - PROCV'!$C$3:$G$110,4,0)</f>
        <v>BIRD - PSH PE</v>
      </c>
      <c r="H50" s="48" t="str">
        <f aca="false">VLOOKUP(D50,'TB - PROCV'!$C$4:$G$110,3,0)</f>
        <v>BIRD - BANCO MUNDIAL - PSH</v>
      </c>
      <c r="I50" s="48" t="s">
        <v>9</v>
      </c>
      <c r="J50" s="48" t="s">
        <v>837</v>
      </c>
      <c r="K50" s="150" t="n">
        <v>42474</v>
      </c>
      <c r="L50" s="50" t="n">
        <v>50000</v>
      </c>
      <c r="M50" s="0"/>
    </row>
    <row r="51" customFormat="false" ht="13.5" hidden="false" customHeight="true" outlineLevel="0" collapsed="false">
      <c r="C51" s="44"/>
      <c r="D51" s="48" t="s">
        <v>228</v>
      </c>
      <c r="E51" s="48" t="str">
        <f aca="false">VLOOKUP(D51,'TB - PROCV'!$C$4:$G$110,2,0)</f>
        <v>Elaboração do SAA Salgueiro - Projeto</v>
      </c>
      <c r="F51" s="48" t="n">
        <v>102</v>
      </c>
      <c r="G51" s="48" t="str">
        <f aca="false">VLOOKUP(D51,'TB - PROCV'!$C$3:$G$110,4,0)</f>
        <v>Caixa/OGU</v>
      </c>
      <c r="H51" s="48" t="str">
        <f aca="false">VLOOKUP(D51,'TB - PROCV'!$C$4:$G$110,3,0)</f>
        <v>MINISTÉRIO DAS CIDADES</v>
      </c>
      <c r="I51" s="48" t="s">
        <v>9</v>
      </c>
      <c r="J51" s="48" t="s">
        <v>838</v>
      </c>
      <c r="K51" s="150" t="n">
        <v>42474</v>
      </c>
      <c r="L51" s="50" t="n">
        <v>16633.63</v>
      </c>
      <c r="M51" s="0"/>
    </row>
    <row r="52" customFormat="false" ht="13.5" hidden="false" customHeight="true" outlineLevel="0" collapsed="false">
      <c r="C52" s="44"/>
      <c r="D52" s="48" t="s">
        <v>49</v>
      </c>
      <c r="E52" s="48" t="str">
        <f aca="false">VLOOKUP(D52,'TB - PROCV'!$C$4:$G$110,2,0)</f>
        <v>Elaboração do SAA de Arcoverde - Projeto</v>
      </c>
      <c r="F52" s="48" t="n">
        <v>102</v>
      </c>
      <c r="G52" s="48" t="str">
        <f aca="false">VLOOKUP(D52,'TB - PROCV'!$C$3:$G$110,4,0)</f>
        <v>Caixa/OGU</v>
      </c>
      <c r="H52" s="48" t="str">
        <f aca="false">VLOOKUP(D52,'TB - PROCV'!$C$4:$G$110,3,0)</f>
        <v>MINISTÉRIO DAS CIDADES</v>
      </c>
      <c r="I52" s="48" t="s">
        <v>9</v>
      </c>
      <c r="J52" s="48" t="s">
        <v>839</v>
      </c>
      <c r="K52" s="150" t="n">
        <v>42474</v>
      </c>
      <c r="L52" s="50" t="n">
        <v>13224.67</v>
      </c>
      <c r="M52" s="0"/>
    </row>
    <row r="53" customFormat="false" ht="13.5" hidden="false" customHeight="true" outlineLevel="0" collapsed="false">
      <c r="C53" s="44"/>
      <c r="D53" s="59" t="s">
        <v>85</v>
      </c>
      <c r="E53" s="48" t="str">
        <f aca="false">VLOOKUP(D53,'TB - PROCV'!$C$4:$G$110,2,0)</f>
        <v>Implantação do Sistema Adutor Suape em Porto de Galinhas</v>
      </c>
      <c r="F53" s="48" t="n">
        <v>103</v>
      </c>
      <c r="G53" s="48" t="str">
        <f aca="false">VLOOKUP(D53,'TB - PROCV'!$C$3:$G$110,4,0)</f>
        <v>Caixa/FGTS</v>
      </c>
      <c r="H53" s="48" t="str">
        <f aca="false">VLOOKUP(D53,'TB - PROCV'!$C$4:$G$110,3,0)</f>
        <v>MINISTÉRIO DAS CIDADES</v>
      </c>
      <c r="I53" s="48" t="s">
        <v>9</v>
      </c>
      <c r="J53" s="48" t="s">
        <v>840</v>
      </c>
      <c r="K53" s="150" t="n">
        <v>42488</v>
      </c>
      <c r="L53" s="50" t="n">
        <v>2931606.59</v>
      </c>
      <c r="M53" s="0"/>
    </row>
    <row r="54" customFormat="false" ht="13.5" hidden="false" customHeight="true" outlineLevel="0" collapsed="false">
      <c r="C54" s="44"/>
      <c r="D54" s="48" t="s">
        <v>39</v>
      </c>
      <c r="E54" s="48" t="str">
        <f aca="false">VLOOKUP(D54,'TB - PROCV'!$C$4:$G$110,2,0)</f>
        <v>Ampliação SAA Tejucupapo e Ponta de Pedra de Goiana</v>
      </c>
      <c r="F54" s="48" t="n">
        <v>102</v>
      </c>
      <c r="G54" s="48" t="str">
        <f aca="false">VLOOKUP(D54,'TB - PROCV'!$C$3:$G$110,4,0)</f>
        <v>Caixa/OGU</v>
      </c>
      <c r="H54" s="48" t="str">
        <f aca="false">VLOOKUP(D54,'TB - PROCV'!$C$4:$G$110,3,0)</f>
        <v>MINISTÉRIO DAS CIDADES</v>
      </c>
      <c r="I54" s="48" t="s">
        <v>9</v>
      </c>
      <c r="J54" s="48" t="s">
        <v>841</v>
      </c>
      <c r="K54" s="150" t="n">
        <v>42489</v>
      </c>
      <c r="L54" s="50" t="n">
        <v>12672</v>
      </c>
      <c r="M54" s="0"/>
    </row>
    <row r="55" customFormat="false" ht="13.5" hidden="false" customHeight="true" outlineLevel="0" collapsed="false">
      <c r="C55" s="44"/>
      <c r="D55" s="48" t="s">
        <v>115</v>
      </c>
      <c r="E55" s="48" t="str">
        <f aca="false">VLOOKUP(D55,'TB - PROCV'!$C$4:$G$110,2,0)</f>
        <v>Implantação do SES Garanhuns</v>
      </c>
      <c r="F55" s="48" t="n">
        <v>103</v>
      </c>
      <c r="G55" s="48" t="str">
        <f aca="false">VLOOKUP(D55,'TB - PROCV'!$C$3:$G$110,4,0)</f>
        <v>Caixa/FGTS</v>
      </c>
      <c r="H55" s="48" t="str">
        <f aca="false">VLOOKUP(D55,'TB - PROCV'!$C$4:$G$110,3,0)</f>
        <v>MINISTÉRIO DAS CIDADES</v>
      </c>
      <c r="I55" s="48" t="s">
        <v>9</v>
      </c>
      <c r="J55" s="48" t="s">
        <v>842</v>
      </c>
      <c r="K55" s="150" t="n">
        <v>42489</v>
      </c>
      <c r="L55" s="50" t="n">
        <v>1359583.58</v>
      </c>
      <c r="M55" s="0"/>
    </row>
    <row r="56" customFormat="false" ht="13.5" hidden="false" customHeight="true" outlineLevel="0" collapsed="false">
      <c r="C56" s="44"/>
      <c r="D56" s="59" t="s">
        <v>95</v>
      </c>
      <c r="E56" s="48" t="str">
        <f aca="false">VLOOKUP(D56,'TB - PROCV'!$C$4:$G$110,2,0)</f>
        <v>Implantação do SES do Proest Área 02</v>
      </c>
      <c r="F56" s="48" t="n">
        <v>103</v>
      </c>
      <c r="G56" s="48" t="str">
        <f aca="false">VLOOKUP(D56,'TB - PROCV'!$C$3:$G$110,4,0)</f>
        <v>Caixa/FGTS</v>
      </c>
      <c r="H56" s="48" t="str">
        <f aca="false">VLOOKUP(D56,'TB - PROCV'!$C$4:$G$110,3,0)</f>
        <v>MINISTÉRIO DAS CIDADES</v>
      </c>
      <c r="I56" s="48" t="s">
        <v>9</v>
      </c>
      <c r="J56" s="48" t="s">
        <v>843</v>
      </c>
      <c r="K56" s="150" t="n">
        <v>42489</v>
      </c>
      <c r="L56" s="50" t="n">
        <v>4018073.12</v>
      </c>
      <c r="M56" s="0"/>
    </row>
    <row r="57" customFormat="false" ht="13.5" hidden="false" customHeight="true" outlineLevel="0" collapsed="false">
      <c r="C57" s="44"/>
      <c r="D57" s="48" t="s">
        <v>83</v>
      </c>
      <c r="E57" s="48" t="str">
        <f aca="false">VLOOKUP(D57,'TB - PROCV'!$C$4:$G$110,2,0)</f>
        <v>PSH - Programa de Sustentabilidade Hidríca</v>
      </c>
      <c r="F57" s="48" t="n">
        <v>103</v>
      </c>
      <c r="G57" s="48" t="str">
        <f aca="false">VLOOKUP(D57,'TB - PROCV'!$C$3:$G$110,4,0)</f>
        <v>BIRD - PSH PE</v>
      </c>
      <c r="H57" s="48" t="str">
        <f aca="false">VLOOKUP(D57,'TB - PROCV'!$C$4:$G$110,3,0)</f>
        <v>BIRD - BANCO MUNDIAL - PSH</v>
      </c>
      <c r="I57" s="48" t="s">
        <v>9</v>
      </c>
      <c r="J57" s="48" t="s">
        <v>844</v>
      </c>
      <c r="K57" s="150" t="n">
        <v>42508</v>
      </c>
      <c r="L57" s="50" t="n">
        <v>360231</v>
      </c>
      <c r="M57" s="0"/>
    </row>
    <row r="58" customFormat="false" ht="13.5" hidden="false" customHeight="true" outlineLevel="0" collapsed="false">
      <c r="C58" s="44"/>
      <c r="D58" s="48" t="s">
        <v>83</v>
      </c>
      <c r="E58" s="48" t="str">
        <f aca="false">VLOOKUP(D58,'TB - PROCV'!$C$4:$G$110,2,0)</f>
        <v>PSH - Programa de Sustentabilidade Hidríca</v>
      </c>
      <c r="F58" s="48" t="n">
        <v>103</v>
      </c>
      <c r="G58" s="48" t="str">
        <f aca="false">VLOOKUP(D58,'TB - PROCV'!$C$3:$G$110,4,0)</f>
        <v>BIRD - PSH PE</v>
      </c>
      <c r="H58" s="48" t="str">
        <f aca="false">VLOOKUP(D58,'TB - PROCV'!$C$4:$G$110,3,0)</f>
        <v>BIRD - BANCO MUNDIAL - PSH</v>
      </c>
      <c r="I58" s="48" t="s">
        <v>9</v>
      </c>
      <c r="J58" s="48" t="s">
        <v>845</v>
      </c>
      <c r="K58" s="150" t="n">
        <v>42508</v>
      </c>
      <c r="L58" s="50" t="n">
        <v>34498.92</v>
      </c>
      <c r="M58" s="0"/>
    </row>
    <row r="59" customFormat="false" ht="13.5" hidden="false" customHeight="true" outlineLevel="0" collapsed="false">
      <c r="C59" s="44"/>
      <c r="D59" s="59" t="s">
        <v>144</v>
      </c>
      <c r="E59" s="48" t="str">
        <f aca="false">VLOOKUP(D59,'TB - PROCV'!$C$4:$G$110,2,0)</f>
        <v>Ampliação SAA de Aliança</v>
      </c>
      <c r="F59" s="48" t="n">
        <v>103</v>
      </c>
      <c r="G59" s="48" t="str">
        <f aca="false">VLOOKUP(D59,'TB - PROCV'!$C$3:$G$110,4,0)</f>
        <v>Caixa/FGTS</v>
      </c>
      <c r="H59" s="48" t="str">
        <f aca="false">VLOOKUP(D59,'TB - PROCV'!$C$4:$G$110,3,0)</f>
        <v>MINISTÉRIO DAS CIDADES</v>
      </c>
      <c r="I59" s="48" t="s">
        <v>9</v>
      </c>
      <c r="J59" s="48" t="s">
        <v>846</v>
      </c>
      <c r="K59" s="150" t="n">
        <v>42509</v>
      </c>
      <c r="L59" s="50" t="n">
        <v>440223.91</v>
      </c>
      <c r="M59" s="0"/>
    </row>
    <row r="60" customFormat="false" ht="13.5" hidden="false" customHeight="true" outlineLevel="0" collapsed="false">
      <c r="C60" s="44"/>
      <c r="D60" s="48" t="s">
        <v>39</v>
      </c>
      <c r="E60" s="48" t="str">
        <f aca="false">VLOOKUP(D60,'TB - PROCV'!$C$4:$G$110,2,0)</f>
        <v>Ampliação SAA Tejucupapo e Ponta de Pedra de Goiana</v>
      </c>
      <c r="F60" s="48" t="n">
        <v>102</v>
      </c>
      <c r="G60" s="48" t="str">
        <f aca="false">VLOOKUP(D60,'TB - PROCV'!$C$3:$G$110,4,0)</f>
        <v>Caixa/OGU</v>
      </c>
      <c r="H60" s="48" t="str">
        <f aca="false">VLOOKUP(D60,'TB - PROCV'!$C$4:$G$110,3,0)</f>
        <v>MINISTÉRIO DAS CIDADES</v>
      </c>
      <c r="I60" s="48" t="s">
        <v>9</v>
      </c>
      <c r="J60" s="48" t="s">
        <v>847</v>
      </c>
      <c r="K60" s="150" t="n">
        <v>42521</v>
      </c>
      <c r="L60" s="50" t="n">
        <v>49127.77</v>
      </c>
      <c r="M60" s="0"/>
    </row>
    <row r="61" customFormat="false" ht="13.5" hidden="false" customHeight="true" outlineLevel="0" collapsed="false">
      <c r="C61" s="44"/>
      <c r="D61" s="48" t="s">
        <v>797</v>
      </c>
      <c r="E61" s="48" t="str">
        <f aca="false">VLOOKUP(D61,'TB - PROCV'!$C$4:$G$110,2,0)</f>
        <v>Substituição da Adutora Amaraji</v>
      </c>
      <c r="F61" s="48" t="n">
        <v>102</v>
      </c>
      <c r="G61" s="48" t="str">
        <f aca="false">VLOOKUP(D61,'TB - PROCV'!$C$3:$G$110,4,0)</f>
        <v>Caixa/OGU</v>
      </c>
      <c r="H61" s="48" t="str">
        <f aca="false">VLOOKUP(D61,'TB - PROCV'!$C$4:$G$110,3,0)</f>
        <v>MINISTÉRIO DA INTEGRAÇÃO</v>
      </c>
      <c r="I61" s="48" t="s">
        <v>9</v>
      </c>
      <c r="J61" s="48" t="s">
        <v>848</v>
      </c>
      <c r="K61" s="150" t="n">
        <v>42522</v>
      </c>
      <c r="L61" s="50" t="n">
        <v>100000</v>
      </c>
      <c r="M61" s="0"/>
    </row>
    <row r="62" customFormat="false" ht="13.5" hidden="false" customHeight="true" outlineLevel="0" collapsed="false">
      <c r="C62" s="44"/>
      <c r="D62" s="48" t="s">
        <v>101</v>
      </c>
      <c r="E62" s="48" t="str">
        <f aca="false">VLOOKUP(D62,'TB - PROCV'!$C$4:$G$110,2,0)</f>
        <v>Projeto SES Arcoverde</v>
      </c>
      <c r="F62" s="48" t="n">
        <v>102</v>
      </c>
      <c r="G62" s="48" t="str">
        <f aca="false">VLOOKUP(D62,'TB - PROCV'!$C$3:$G$110,4,0)</f>
        <v>Caixa/OGU</v>
      </c>
      <c r="H62" s="48" t="str">
        <f aca="false">VLOOKUP(D62,'TB - PROCV'!$C$4:$G$110,3,0)</f>
        <v>MINISTÉRIO DAS CIDADES</v>
      </c>
      <c r="I62" s="48" t="s">
        <v>9</v>
      </c>
      <c r="J62" s="150" t="s">
        <v>849</v>
      </c>
      <c r="K62" s="150" t="n">
        <v>42529</v>
      </c>
      <c r="L62" s="50" t="n">
        <v>1499.54</v>
      </c>
      <c r="M62" s="0"/>
    </row>
    <row r="63" customFormat="false" ht="13.5" hidden="false" customHeight="true" outlineLevel="0" collapsed="false">
      <c r="C63" s="44"/>
      <c r="D63" s="59" t="s">
        <v>95</v>
      </c>
      <c r="E63" s="48" t="str">
        <f aca="false">VLOOKUP(D63,'TB - PROCV'!$C$4:$G$110,2,0)</f>
        <v>Implantação do SES do Proest Área 02</v>
      </c>
      <c r="F63" s="48" t="n">
        <v>103</v>
      </c>
      <c r="G63" s="48" t="str">
        <f aca="false">VLOOKUP(D63,'TB - PROCV'!$C$3:$G$110,4,0)</f>
        <v>Caixa/FGTS</v>
      </c>
      <c r="H63" s="48" t="str">
        <f aca="false">VLOOKUP(D63,'TB - PROCV'!$C$4:$G$110,3,0)</f>
        <v>MINISTÉRIO DAS CIDADES</v>
      </c>
      <c r="I63" s="48" t="s">
        <v>9</v>
      </c>
      <c r="J63" s="48" t="s">
        <v>850</v>
      </c>
      <c r="K63" s="49" t="n">
        <v>42537</v>
      </c>
      <c r="L63" s="50" t="n">
        <v>3503558.83</v>
      </c>
      <c r="M63" s="0"/>
    </row>
    <row r="64" customFormat="false" ht="13.5" hidden="false" customHeight="true" outlineLevel="0" collapsed="false">
      <c r="C64" s="44"/>
      <c r="D64" s="48" t="s">
        <v>55</v>
      </c>
      <c r="E64" s="48" t="str">
        <f aca="false">VLOOKUP(D64,'TB - PROCV'!$C$4:$G$110,2,0)</f>
        <v>Adutora do Agreste - Obra</v>
      </c>
      <c r="F64" s="48" t="n">
        <v>102</v>
      </c>
      <c r="G64" s="48" t="str">
        <f aca="false">VLOOKUP(D64,'TB - PROCV'!$C$3:$G$110,4,0)</f>
        <v>MIN - Adutora do Agreste - Obra</v>
      </c>
      <c r="H64" s="48" t="str">
        <f aca="false">VLOOKUP(D64,'TB - PROCV'!$C$4:$G$110,3,0)</f>
        <v>MINISTÉRIO DA INTEGRAÇÃO</v>
      </c>
      <c r="I64" s="48" t="s">
        <v>9</v>
      </c>
      <c r="J64" s="150" t="s">
        <v>851</v>
      </c>
      <c r="K64" s="150" t="n">
        <v>42538</v>
      </c>
      <c r="L64" s="50" t="n">
        <v>10347735.62</v>
      </c>
      <c r="M64" s="0"/>
    </row>
    <row r="65" customFormat="false" ht="13.5" hidden="false" customHeight="true" outlineLevel="0" collapsed="false">
      <c r="C65" s="44"/>
      <c r="D65" s="48" t="s">
        <v>36</v>
      </c>
      <c r="E65" s="48" t="str">
        <f aca="false">VLOOKUP(D65,'TB - PROCV'!$C$4:$G$110,2,0)</f>
        <v>Sistema Adutor do Oeste</v>
      </c>
      <c r="F65" s="48" t="n">
        <v>102</v>
      </c>
      <c r="G65" s="48" t="str">
        <f aca="false">VLOOKUP(D65,'TB - PROCV'!$C$3:$G$110,4,0)</f>
        <v>Caixa/OGU</v>
      </c>
      <c r="H65" s="48" t="str">
        <f aca="false">VLOOKUP(D65,'TB - PROCV'!$C$4:$G$110,3,0)</f>
        <v>MINISTÉRIO DA INTEGRAÇÃO</v>
      </c>
      <c r="I65" s="48" t="s">
        <v>9</v>
      </c>
      <c r="J65" s="48" t="s">
        <v>852</v>
      </c>
      <c r="K65" s="150" t="n">
        <v>42564</v>
      </c>
      <c r="L65" s="50" t="n">
        <v>5032896.89</v>
      </c>
      <c r="M65" s="0"/>
    </row>
    <row r="66" customFormat="false" ht="13.5" hidden="false" customHeight="true" outlineLevel="0" collapsed="false">
      <c r="C66" s="44"/>
      <c r="D66" s="48" t="s">
        <v>228</v>
      </c>
      <c r="E66" s="48" t="str">
        <f aca="false">VLOOKUP(D66,'TB - PROCV'!$C$4:$G$110,2,0)</f>
        <v>Elaboração do SAA Salgueiro - Projeto</v>
      </c>
      <c r="F66" s="48" t="n">
        <v>102</v>
      </c>
      <c r="G66" s="48" t="str">
        <f aca="false">VLOOKUP(D66,'TB - PROCV'!$C$3:$G$110,4,0)</f>
        <v>Caixa/OGU</v>
      </c>
      <c r="H66" s="48" t="str">
        <f aca="false">VLOOKUP(D66,'TB - PROCV'!$C$4:$G$110,3,0)</f>
        <v>MINISTÉRIO DAS CIDADES</v>
      </c>
      <c r="I66" s="48" t="s">
        <v>9</v>
      </c>
      <c r="J66" s="48" t="s">
        <v>853</v>
      </c>
      <c r="K66" s="150" t="n">
        <v>42579</v>
      </c>
      <c r="L66" s="50" t="n">
        <v>3867.32</v>
      </c>
      <c r="M66" s="0"/>
    </row>
    <row r="67" customFormat="false" ht="13.5" hidden="false" customHeight="true" outlineLevel="0" collapsed="false">
      <c r="C67" s="44"/>
      <c r="D67" s="59" t="s">
        <v>88</v>
      </c>
      <c r="E67" s="48" t="str">
        <f aca="false">VLOOKUP(D67,'TB - PROCV'!$C$4:$G$110,2,0)</f>
        <v>Implantção SES Nazaré da Mata</v>
      </c>
      <c r="F67" s="48" t="n">
        <v>103</v>
      </c>
      <c r="G67" s="48" t="str">
        <f aca="false">VLOOKUP(D67,'TB - PROCV'!$C$3:$G$110,4,0)</f>
        <v>Caixa/FGTS</v>
      </c>
      <c r="H67" s="48" t="str">
        <f aca="false">VLOOKUP(D67,'TB - PROCV'!$C$4:$G$110,3,0)</f>
        <v>MINISTÉRIO DAS CIDADES</v>
      </c>
      <c r="I67" s="48" t="s">
        <v>9</v>
      </c>
      <c r="J67" s="48" t="s">
        <v>854</v>
      </c>
      <c r="K67" s="150" t="n">
        <v>42580</v>
      </c>
      <c r="L67" s="50" t="n">
        <v>123922.43</v>
      </c>
      <c r="M67" s="0"/>
    </row>
    <row r="68" customFormat="false" ht="13.5" hidden="false" customHeight="true" outlineLevel="0" collapsed="false">
      <c r="C68" s="44"/>
      <c r="D68" s="59" t="s">
        <v>146</v>
      </c>
      <c r="E68" s="48" t="str">
        <f aca="false">VLOOKUP(D68,'TB - PROCV'!$C$4:$G$110,2,0)</f>
        <v>Implantação do SES Venturosa</v>
      </c>
      <c r="F68" s="48" t="n">
        <v>103</v>
      </c>
      <c r="G68" s="48" t="str">
        <f aca="false">VLOOKUP(D68,'TB - PROCV'!$C$3:$G$110,4,0)</f>
        <v>Caixa/FGTS</v>
      </c>
      <c r="H68" s="48" t="str">
        <f aca="false">VLOOKUP(D68,'TB - PROCV'!$C$4:$G$110,3,0)</f>
        <v>MINISTÉRIO DAS CIDADES</v>
      </c>
      <c r="I68" s="48" t="s">
        <v>9</v>
      </c>
      <c r="J68" s="48" t="s">
        <v>855</v>
      </c>
      <c r="K68" s="150" t="n">
        <v>42580</v>
      </c>
      <c r="L68" s="50" t="n">
        <v>191015.52</v>
      </c>
      <c r="M68" s="0"/>
    </row>
    <row r="69" customFormat="false" ht="13.5" hidden="false" customHeight="true" outlineLevel="0" collapsed="false">
      <c r="C69" s="44"/>
      <c r="D69" s="59" t="s">
        <v>795</v>
      </c>
      <c r="E69" s="48" t="str">
        <f aca="false">VLOOKUP(D69,'TB - PROCV'!$C$4:$G$110,2,0)</f>
        <v>Implantação do SAA de Santa Cruz da Baixa Verde</v>
      </c>
      <c r="F69" s="48" t="n">
        <v>102</v>
      </c>
      <c r="G69" s="48" t="str">
        <f aca="false">VLOOKUP(D69,'TB - PROCV'!$C$3:$G$110,4,0)</f>
        <v>Caixa/OGU</v>
      </c>
      <c r="H69" s="48" t="str">
        <f aca="false">VLOOKUP(D69,'TB - PROCV'!$C$4:$G$110,3,0)</f>
        <v>MINISTÉRIO DA INTEGRAÇÃO</v>
      </c>
      <c r="I69" s="48" t="s">
        <v>9</v>
      </c>
      <c r="J69" s="48" t="s">
        <v>856</v>
      </c>
      <c r="K69" s="150" t="n">
        <v>42580</v>
      </c>
      <c r="L69" s="50" t="n">
        <v>8436.84</v>
      </c>
      <c r="M69" s="0"/>
    </row>
    <row r="70" customFormat="false" ht="13.5" hidden="false" customHeight="true" outlineLevel="0" collapsed="false">
      <c r="C70" s="44"/>
      <c r="D70" s="48" t="s">
        <v>228</v>
      </c>
      <c r="E70" s="48" t="str">
        <f aca="false">VLOOKUP(D70,'TB - PROCV'!$C$4:$G$110,2,0)</f>
        <v>Elaboração do SAA Salgueiro - Projeto</v>
      </c>
      <c r="F70" s="48" t="n">
        <v>102</v>
      </c>
      <c r="G70" s="48" t="str">
        <f aca="false">VLOOKUP(D70,'TB - PROCV'!$C$3:$G$110,4,0)</f>
        <v>Caixa/OGU</v>
      </c>
      <c r="H70" s="48" t="str">
        <f aca="false">VLOOKUP(D70,'TB - PROCV'!$C$4:$G$110,3,0)</f>
        <v>MINISTÉRIO DAS CIDADES</v>
      </c>
      <c r="I70" s="48" t="s">
        <v>9</v>
      </c>
      <c r="J70" s="48" t="s">
        <v>857</v>
      </c>
      <c r="K70" s="150" t="n">
        <v>42593</v>
      </c>
      <c r="L70" s="50" t="n">
        <v>99354.84</v>
      </c>
      <c r="M70" s="0"/>
    </row>
    <row r="71" customFormat="false" ht="13.5" hidden="false" customHeight="true" outlineLevel="0" collapsed="false">
      <c r="C71" s="44"/>
      <c r="D71" s="47" t="s">
        <v>43</v>
      </c>
      <c r="E71" s="48" t="str">
        <f aca="false">VLOOKUP(D71,'TB - PROCV'!$C$4:$G$110,2,0)</f>
        <v>Implantação do SES na Subbacia B de Arcoverde</v>
      </c>
      <c r="F71" s="48" t="n">
        <v>102</v>
      </c>
      <c r="G71" s="48" t="str">
        <f aca="false">VLOOKUP(D71,'TB - PROCV'!$C$3:$G$110,4,0)</f>
        <v>Caixa/OGU</v>
      </c>
      <c r="H71" s="48" t="str">
        <f aca="false">VLOOKUP(D71,'TB - PROCV'!$C$4:$G$110,3,0)</f>
        <v>MINISTÉRIO DAS CIDADES</v>
      </c>
      <c r="I71" s="48" t="s">
        <v>9</v>
      </c>
      <c r="J71" s="48" t="s">
        <v>858</v>
      </c>
      <c r="K71" s="150" t="n">
        <v>42613</v>
      </c>
      <c r="L71" s="50" t="n">
        <v>637819.1</v>
      </c>
      <c r="M71" s="0"/>
    </row>
    <row r="72" customFormat="false" ht="13.5" hidden="false" customHeight="true" outlineLevel="0" collapsed="false">
      <c r="C72" s="44"/>
      <c r="D72" s="48" t="s">
        <v>83</v>
      </c>
      <c r="E72" s="48" t="str">
        <f aca="false">VLOOKUP(D72,'TB - PROCV'!$C$4:$G$110,2,0)</f>
        <v>PSH - Programa de Sustentabilidade Hidríca</v>
      </c>
      <c r="F72" s="48" t="n">
        <v>103</v>
      </c>
      <c r="G72" s="48" t="str">
        <f aca="false">VLOOKUP(D72,'TB - PROCV'!$C$3:$G$110,4,0)</f>
        <v>BIRD - PSH PE</v>
      </c>
      <c r="H72" s="48" t="str">
        <f aca="false">VLOOKUP(D72,'TB - PROCV'!$C$4:$G$110,3,0)</f>
        <v>BIRD - BANCO MUNDIAL - PSH</v>
      </c>
      <c r="I72" s="48" t="s">
        <v>9</v>
      </c>
      <c r="J72" s="48" t="s">
        <v>859</v>
      </c>
      <c r="K72" s="150" t="n">
        <v>42614</v>
      </c>
      <c r="L72" s="50" t="n">
        <v>4100000</v>
      </c>
      <c r="M72" s="0"/>
    </row>
    <row r="73" customFormat="false" ht="13.5" hidden="false" customHeight="true" outlineLevel="0" collapsed="false">
      <c r="C73" s="44"/>
      <c r="D73" s="47" t="s">
        <v>143</v>
      </c>
      <c r="E73" s="48" t="str">
        <f aca="false">VLOOKUP(D73,'TB - PROCV'!$C$4:$G$110,2,0)</f>
        <v>PSA - Programa de Saneamento do Rio Ipojuca</v>
      </c>
      <c r="F73" s="48" t="n">
        <v>103</v>
      </c>
      <c r="G73" s="48" t="str">
        <f aca="false">VLOOKUP(D73,'TB - PROCV'!$C$3:$G$110,4,0)</f>
        <v>BID - PSA IPOJUCA</v>
      </c>
      <c r="H73" s="48" t="str">
        <f aca="false">VLOOKUP(D73,'TB - PROCV'!$C$4:$G$110,3,0)</f>
        <v>BID - BANCO INTERAMERICANO DE DESENVOLVIMENTO - PSA</v>
      </c>
      <c r="I73" s="48" t="s">
        <v>9</v>
      </c>
      <c r="J73" s="150" t="s">
        <v>860</v>
      </c>
      <c r="K73" s="150" t="n">
        <v>42614</v>
      </c>
      <c r="L73" s="50" t="n">
        <v>3322576.28</v>
      </c>
      <c r="M73" s="0"/>
    </row>
    <row r="74" customFormat="false" ht="13.5" hidden="false" customHeight="true" outlineLevel="0" collapsed="false">
      <c r="C74" s="44"/>
      <c r="D74" s="47" t="s">
        <v>143</v>
      </c>
      <c r="E74" s="48" t="str">
        <f aca="false">VLOOKUP(D74,'TB - PROCV'!$C$4:$G$110,2,0)</f>
        <v>PSA - Programa de Saneamento do Rio Ipojuca</v>
      </c>
      <c r="F74" s="48" t="n">
        <v>103</v>
      </c>
      <c r="G74" s="48" t="str">
        <f aca="false">VLOOKUP(D74,'TB - PROCV'!$C$3:$G$110,4,0)</f>
        <v>BID - PSA IPOJUCA</v>
      </c>
      <c r="H74" s="48" t="str">
        <f aca="false">VLOOKUP(D74,'TB - PROCV'!$C$4:$G$110,3,0)</f>
        <v>BID - BANCO INTERAMERICANO DE DESENVOLVIMENTO - PSA</v>
      </c>
      <c r="I74" s="48" t="s">
        <v>9</v>
      </c>
      <c r="J74" s="150" t="s">
        <v>861</v>
      </c>
      <c r="K74" s="150" t="n">
        <v>42614</v>
      </c>
      <c r="L74" s="50" t="n">
        <v>2940859.74</v>
      </c>
      <c r="M74" s="0"/>
    </row>
    <row r="75" customFormat="false" ht="13.5" hidden="false" customHeight="true" outlineLevel="0" collapsed="false">
      <c r="C75" s="44"/>
      <c r="D75" s="48" t="s">
        <v>55</v>
      </c>
      <c r="E75" s="48" t="str">
        <f aca="false">VLOOKUP(D75,'TB - PROCV'!$C$4:$G$110,2,0)</f>
        <v>Adutora do Agreste - Obra</v>
      </c>
      <c r="F75" s="48" t="n">
        <v>102</v>
      </c>
      <c r="G75" s="48" t="str">
        <f aca="false">VLOOKUP(D75,'TB - PROCV'!$C$3:$G$110,4,0)</f>
        <v>MIN - Adutora do Agreste - Obra</v>
      </c>
      <c r="H75" s="48" t="str">
        <f aca="false">VLOOKUP(D75,'TB - PROCV'!$C$4:$G$110,3,0)</f>
        <v>MINISTÉRIO DA INTEGRAÇÃO</v>
      </c>
      <c r="I75" s="48" t="s">
        <v>9</v>
      </c>
      <c r="J75" s="48" t="s">
        <v>862</v>
      </c>
      <c r="K75" s="150" t="n">
        <v>42626</v>
      </c>
      <c r="L75" s="50" t="n">
        <v>5589551.63</v>
      </c>
      <c r="M75" s="0"/>
    </row>
    <row r="76" customFormat="false" ht="13.5" hidden="false" customHeight="true" outlineLevel="0" collapsed="false">
      <c r="C76" s="44"/>
      <c r="D76" s="59" t="s">
        <v>146</v>
      </c>
      <c r="E76" s="48" t="str">
        <f aca="false">VLOOKUP(D76,'TB - PROCV'!$C$4:$G$110,2,0)</f>
        <v>Implantação do SES Venturosa</v>
      </c>
      <c r="F76" s="48" t="n">
        <v>103</v>
      </c>
      <c r="G76" s="48" t="str">
        <f aca="false">VLOOKUP(D76,'TB - PROCV'!$C$3:$G$110,4,0)</f>
        <v>Caixa/FGTS</v>
      </c>
      <c r="H76" s="48" t="str">
        <f aca="false">VLOOKUP(D76,'TB - PROCV'!$C$4:$G$110,3,0)</f>
        <v>MINISTÉRIO DAS CIDADES</v>
      </c>
      <c r="I76" s="48" t="s">
        <v>9</v>
      </c>
      <c r="J76" s="48" t="s">
        <v>216</v>
      </c>
      <c r="K76" s="150" t="n">
        <v>42627</v>
      </c>
      <c r="L76" s="50" t="n">
        <v>877265.16</v>
      </c>
      <c r="M76" s="0"/>
    </row>
    <row r="77" customFormat="false" ht="13.5" hidden="false" customHeight="true" outlineLevel="0" collapsed="false">
      <c r="C77" s="44"/>
      <c r="D77" s="59" t="s">
        <v>85</v>
      </c>
      <c r="E77" s="48" t="str">
        <f aca="false">VLOOKUP(D77,'TB - PROCV'!$C$4:$G$110,2,0)</f>
        <v>Implantação do Sistema Adutor Suape em Porto de Galinhas</v>
      </c>
      <c r="F77" s="48" t="n">
        <v>103</v>
      </c>
      <c r="G77" s="48" t="str">
        <f aca="false">VLOOKUP(D77,'TB - PROCV'!$C$3:$G$110,4,0)</f>
        <v>Caixa/FGTS</v>
      </c>
      <c r="H77" s="48" t="str">
        <f aca="false">VLOOKUP(D77,'TB - PROCV'!$C$4:$G$110,3,0)</f>
        <v>MINISTÉRIO DAS CIDADES</v>
      </c>
      <c r="I77" s="48" t="s">
        <v>9</v>
      </c>
      <c r="J77" s="48" t="s">
        <v>863</v>
      </c>
      <c r="K77" s="150" t="n">
        <v>42627</v>
      </c>
      <c r="L77" s="50" t="n">
        <v>854927.51</v>
      </c>
      <c r="M77" s="0"/>
    </row>
    <row r="78" customFormat="false" ht="13.5" hidden="false" customHeight="true" outlineLevel="0" collapsed="false">
      <c r="C78" s="44"/>
      <c r="D78" s="48" t="s">
        <v>864</v>
      </c>
      <c r="E78" s="48" t="str">
        <f aca="false">VLOOKUP(D78,'TB - PROCV'!$C$4:$G$110,2,0)</f>
        <v>Ampliação da ETA Caruaru</v>
      </c>
      <c r="F78" s="48" t="n">
        <v>102</v>
      </c>
      <c r="G78" s="48" t="str">
        <f aca="false">VLOOKUP(D78,'TB - PROCV'!$C$3:$G$110,4,0)</f>
        <v>Caixa/OGU</v>
      </c>
      <c r="H78" s="48" t="str">
        <f aca="false">VLOOKUP(D78,'TB - PROCV'!$C$4:$G$110,3,0)</f>
        <v>MINISTÉRIO DAS CIDADES</v>
      </c>
      <c r="I78" s="48" t="s">
        <v>9</v>
      </c>
      <c r="J78" s="150" t="s">
        <v>865</v>
      </c>
      <c r="K78" s="150" t="n">
        <v>42628</v>
      </c>
      <c r="L78" s="50" t="n">
        <v>2569296.3</v>
      </c>
      <c r="M78" s="0"/>
    </row>
    <row r="79" customFormat="false" ht="13.5" hidden="false" customHeight="true" outlineLevel="0" collapsed="false">
      <c r="C79" s="44"/>
      <c r="D79" s="47" t="s">
        <v>192</v>
      </c>
      <c r="E79" s="48" t="str">
        <f aca="false">VLOOKUP(D79,'TB - PROCV'!$C$4:$G$110,2,0)</f>
        <v>Elaboração do SES de Cabo Stº Agostinho - Projeto</v>
      </c>
      <c r="F79" s="48" t="n">
        <v>102</v>
      </c>
      <c r="G79" s="48" t="str">
        <f aca="false">VLOOKUP(D79,'TB - PROCV'!$C$3:$G$110,4,0)</f>
        <v>Caixa/OGU</v>
      </c>
      <c r="H79" s="48" t="str">
        <f aca="false">VLOOKUP(D79,'TB - PROCV'!$C$4:$G$110,3,0)</f>
        <v>MINISTÉRIO DAS CIDADES</v>
      </c>
      <c r="I79" s="48" t="s">
        <v>9</v>
      </c>
      <c r="J79" s="48" t="s">
        <v>866</v>
      </c>
      <c r="K79" s="150" t="n">
        <v>42632</v>
      </c>
      <c r="L79" s="50" t="n">
        <v>5709.41</v>
      </c>
      <c r="M79" s="0"/>
    </row>
    <row r="80" customFormat="false" ht="13.5" hidden="false" customHeight="true" outlineLevel="0" collapsed="false">
      <c r="C80" s="44"/>
      <c r="D80" s="48" t="s">
        <v>864</v>
      </c>
      <c r="E80" s="48" t="str">
        <f aca="false">VLOOKUP(D80,'TB - PROCV'!$C$4:$G$110,2,0)</f>
        <v>Ampliação da ETA Caruaru</v>
      </c>
      <c r="F80" s="48" t="n">
        <v>102</v>
      </c>
      <c r="G80" s="48" t="str">
        <f aca="false">VLOOKUP(D80,'TB - PROCV'!$C$3:$G$110,4,0)</f>
        <v>Caixa/OGU</v>
      </c>
      <c r="H80" s="48" t="str">
        <f aca="false">VLOOKUP(D80,'TB - PROCV'!$C$4:$G$110,3,0)</f>
        <v>MINISTÉRIO DAS CIDADES</v>
      </c>
      <c r="I80" s="48" t="s">
        <v>9</v>
      </c>
      <c r="J80" s="150" t="s">
        <v>867</v>
      </c>
      <c r="K80" s="150" t="n">
        <v>42632</v>
      </c>
      <c r="L80" s="50" t="n">
        <v>999.96</v>
      </c>
      <c r="M80" s="0"/>
    </row>
    <row r="81" customFormat="false" ht="13.5" hidden="false" customHeight="true" outlineLevel="0" collapsed="false">
      <c r="C81" s="44"/>
      <c r="D81" s="47" t="s">
        <v>143</v>
      </c>
      <c r="E81" s="48" t="str">
        <f aca="false">VLOOKUP(D81,'TB - PROCV'!$C$4:$G$110,2,0)</f>
        <v>PSA - Programa de Saneamento do Rio Ipojuca</v>
      </c>
      <c r="F81" s="48" t="n">
        <v>103</v>
      </c>
      <c r="G81" s="48" t="str">
        <f aca="false">VLOOKUP(D81,'TB - PROCV'!$C$3:$G$110,4,0)</f>
        <v>BID - PSA IPOJUCA</v>
      </c>
      <c r="H81" s="48" t="str">
        <f aca="false">VLOOKUP(D81,'TB - PROCV'!$C$4:$G$110,3,0)</f>
        <v>BID - BANCO INTERAMERICANO DE DESENVOLVIMENTO - PSA</v>
      </c>
      <c r="I81" s="48" t="s">
        <v>9</v>
      </c>
      <c r="J81" s="150" t="s">
        <v>868</v>
      </c>
      <c r="K81" s="150" t="n">
        <v>42635</v>
      </c>
      <c r="L81" s="50" t="n">
        <v>22662.44</v>
      </c>
      <c r="M81" s="0"/>
    </row>
    <row r="82" customFormat="false" ht="13.5" hidden="false" customHeight="true" outlineLevel="0" collapsed="false">
      <c r="C82" s="44"/>
      <c r="D82" s="47" t="s">
        <v>143</v>
      </c>
      <c r="E82" s="48" t="str">
        <f aca="false">VLOOKUP(D82,'TB - PROCV'!$C$4:$G$110,2,0)</f>
        <v>PSA - Programa de Saneamento do Rio Ipojuca</v>
      </c>
      <c r="F82" s="48" t="n">
        <v>103</v>
      </c>
      <c r="G82" s="48" t="str">
        <f aca="false">VLOOKUP(D82,'TB - PROCV'!$C$3:$G$110,4,0)</f>
        <v>BID - PSA IPOJUCA</v>
      </c>
      <c r="H82" s="48" t="str">
        <f aca="false">VLOOKUP(D82,'TB - PROCV'!$C$4:$G$110,3,0)</f>
        <v>BID - BANCO INTERAMERICANO DE DESENVOLVIMENTO - PSA</v>
      </c>
      <c r="I82" s="48" t="s">
        <v>9</v>
      </c>
      <c r="J82" s="150" t="s">
        <v>869</v>
      </c>
      <c r="K82" s="150" t="n">
        <v>42635</v>
      </c>
      <c r="L82" s="50" t="n">
        <v>161674.73</v>
      </c>
      <c r="M82" s="0"/>
    </row>
    <row r="83" customFormat="false" ht="13.5" hidden="false" customHeight="true" outlineLevel="0" collapsed="false">
      <c r="C83" s="44"/>
      <c r="D83" s="47" t="s">
        <v>143</v>
      </c>
      <c r="E83" s="48" t="str">
        <f aca="false">VLOOKUP(D83,'TB - PROCV'!$C$4:$G$110,2,0)</f>
        <v>PSA - Programa de Saneamento do Rio Ipojuca</v>
      </c>
      <c r="F83" s="48" t="n">
        <v>103</v>
      </c>
      <c r="G83" s="48" t="str">
        <f aca="false">VLOOKUP(D83,'TB - PROCV'!$C$3:$G$110,4,0)</f>
        <v>BID - PSA IPOJUCA</v>
      </c>
      <c r="H83" s="48" t="str">
        <f aca="false">VLOOKUP(D83,'TB - PROCV'!$C$4:$G$110,3,0)</f>
        <v>BID - BANCO INTERAMERICANO DE DESENVOLVIMENTO - PSA</v>
      </c>
      <c r="I83" s="48" t="s">
        <v>9</v>
      </c>
      <c r="J83" s="150" t="s">
        <v>870</v>
      </c>
      <c r="K83" s="150" t="n">
        <v>42635</v>
      </c>
      <c r="L83" s="50" t="n">
        <v>129419.43</v>
      </c>
      <c r="M83" s="0"/>
    </row>
    <row r="84" customFormat="false" ht="13.5" hidden="false" customHeight="true" outlineLevel="0" collapsed="false">
      <c r="C84" s="44"/>
      <c r="D84" s="47" t="s">
        <v>143</v>
      </c>
      <c r="E84" s="48" t="str">
        <f aca="false">VLOOKUP(D84,'TB - PROCV'!$C$4:$G$110,2,0)</f>
        <v>PSA - Programa de Saneamento do Rio Ipojuca</v>
      </c>
      <c r="F84" s="48" t="n">
        <v>103</v>
      </c>
      <c r="G84" s="48" t="str">
        <f aca="false">VLOOKUP(D84,'TB - PROCV'!$C$3:$G$110,4,0)</f>
        <v>BID - PSA IPOJUCA</v>
      </c>
      <c r="H84" s="48" t="str">
        <f aca="false">VLOOKUP(D84,'TB - PROCV'!$C$4:$G$110,3,0)</f>
        <v>BID - BANCO INTERAMERICANO DE DESENVOLVIMENTO - PSA</v>
      </c>
      <c r="I84" s="48" t="s">
        <v>9</v>
      </c>
      <c r="J84" s="150" t="s">
        <v>871</v>
      </c>
      <c r="K84" s="150" t="n">
        <v>42635</v>
      </c>
      <c r="L84" s="50" t="n">
        <v>106314.47</v>
      </c>
      <c r="M84" s="0"/>
    </row>
    <row r="85" customFormat="false" ht="13.5" hidden="false" customHeight="true" outlineLevel="0" collapsed="false">
      <c r="C85" s="44"/>
      <c r="D85" s="47" t="s">
        <v>143</v>
      </c>
      <c r="E85" s="48" t="str">
        <f aca="false">VLOOKUP(D85,'TB - PROCV'!$C$4:$G$110,2,0)</f>
        <v>PSA - Programa de Saneamento do Rio Ipojuca</v>
      </c>
      <c r="F85" s="48" t="n">
        <v>103</v>
      </c>
      <c r="G85" s="48" t="str">
        <f aca="false">VLOOKUP(D85,'TB - PROCV'!$C$3:$G$110,4,0)</f>
        <v>BID - PSA IPOJUCA</v>
      </c>
      <c r="H85" s="48" t="str">
        <f aca="false">VLOOKUP(D85,'TB - PROCV'!$C$4:$G$110,3,0)</f>
        <v>BID - BANCO INTERAMERICANO DE DESENVOLVIMENTO - PSA</v>
      </c>
      <c r="I85" s="48" t="s">
        <v>9</v>
      </c>
      <c r="J85" s="150" t="s">
        <v>872</v>
      </c>
      <c r="K85" s="150" t="n">
        <v>42635</v>
      </c>
      <c r="L85" s="50" t="n">
        <v>816492.92</v>
      </c>
      <c r="M85" s="0"/>
    </row>
    <row r="86" customFormat="false" ht="13.5" hidden="false" customHeight="true" outlineLevel="0" collapsed="false">
      <c r="C86" s="44"/>
      <c r="D86" s="48" t="s">
        <v>115</v>
      </c>
      <c r="E86" s="48" t="str">
        <f aca="false">VLOOKUP(D86,'TB - PROCV'!$C$4:$G$110,2,0)</f>
        <v>Implantação do SES Garanhuns</v>
      </c>
      <c r="F86" s="48" t="n">
        <v>103</v>
      </c>
      <c r="G86" s="48" t="str">
        <f aca="false">VLOOKUP(D86,'TB - PROCV'!$C$3:$G$110,4,0)</f>
        <v>Caixa/FGTS</v>
      </c>
      <c r="H86" s="48" t="str">
        <f aca="false">VLOOKUP(D86,'TB - PROCV'!$C$4:$G$110,3,0)</f>
        <v>MINISTÉRIO DAS CIDADES</v>
      </c>
      <c r="I86" s="48" t="s">
        <v>9</v>
      </c>
      <c r="J86" s="48" t="s">
        <v>873</v>
      </c>
      <c r="K86" s="150" t="n">
        <v>42643</v>
      </c>
      <c r="L86" s="50" t="n">
        <v>476689.33</v>
      </c>
      <c r="M86" s="0"/>
    </row>
    <row r="87" customFormat="false" ht="13.5" hidden="false" customHeight="true" outlineLevel="0" collapsed="false">
      <c r="C87" s="44"/>
      <c r="D87" s="48" t="s">
        <v>83</v>
      </c>
      <c r="E87" s="48" t="str">
        <f aca="false">VLOOKUP(D87,'TB - PROCV'!$C$4:$G$110,2,0)</f>
        <v>PSH - Programa de Sustentabilidade Hidríca</v>
      </c>
      <c r="F87" s="48" t="n">
        <v>103</v>
      </c>
      <c r="G87" s="48" t="str">
        <f aca="false">VLOOKUP(D87,'TB - PROCV'!$C$3:$G$110,4,0)</f>
        <v>BIRD - PSH PE</v>
      </c>
      <c r="H87" s="48" t="str">
        <f aca="false">VLOOKUP(D87,'TB - PROCV'!$C$4:$G$110,3,0)</f>
        <v>BIRD - BANCO MUNDIAL - PSH</v>
      </c>
      <c r="I87" s="48" t="s">
        <v>9</v>
      </c>
      <c r="J87" s="150" t="s">
        <v>874</v>
      </c>
      <c r="K87" s="150" t="n">
        <v>42643</v>
      </c>
      <c r="L87" s="50" t="n">
        <v>1000000</v>
      </c>
      <c r="M87" s="0"/>
    </row>
    <row r="88" customFormat="false" ht="13.5" hidden="false" customHeight="true" outlineLevel="0" collapsed="false">
      <c r="C88" s="44"/>
      <c r="D88" s="48" t="s">
        <v>83</v>
      </c>
      <c r="E88" s="48" t="str">
        <f aca="false">VLOOKUP(D88,'TB - PROCV'!$C$4:$G$110,2,0)</f>
        <v>PSH - Programa de Sustentabilidade Hidríca</v>
      </c>
      <c r="F88" s="48" t="n">
        <v>103</v>
      </c>
      <c r="G88" s="48" t="str">
        <f aca="false">VLOOKUP(D88,'TB - PROCV'!$C$3:$G$110,4,0)</f>
        <v>BIRD - PSH PE</v>
      </c>
      <c r="H88" s="48" t="str">
        <f aca="false">VLOOKUP(D88,'TB - PROCV'!$C$4:$G$110,3,0)</f>
        <v>BIRD - BANCO MUNDIAL - PSH</v>
      </c>
      <c r="I88" s="48" t="s">
        <v>9</v>
      </c>
      <c r="J88" s="150" t="s">
        <v>835</v>
      </c>
      <c r="K88" s="150" t="n">
        <v>42643</v>
      </c>
      <c r="L88" s="50" t="n">
        <v>90000</v>
      </c>
      <c r="M88" s="0"/>
    </row>
    <row r="89" customFormat="false" ht="13.5" hidden="false" customHeight="true" outlineLevel="0" collapsed="false">
      <c r="C89" s="44"/>
      <c r="D89" s="48" t="s">
        <v>83</v>
      </c>
      <c r="E89" s="48" t="str">
        <f aca="false">VLOOKUP(D89,'TB - PROCV'!$C$4:$G$110,2,0)</f>
        <v>PSH - Programa de Sustentabilidade Hidríca</v>
      </c>
      <c r="F89" s="48" t="n">
        <v>103</v>
      </c>
      <c r="G89" s="48" t="str">
        <f aca="false">VLOOKUP(D89,'TB - PROCV'!$C$3:$G$110,4,0)</f>
        <v>BIRD - PSH PE</v>
      </c>
      <c r="H89" s="48" t="str">
        <f aca="false">VLOOKUP(D89,'TB - PROCV'!$C$4:$G$110,3,0)</f>
        <v>BIRD - BANCO MUNDIAL - PSH</v>
      </c>
      <c r="I89" s="48" t="s">
        <v>9</v>
      </c>
      <c r="J89" s="150" t="s">
        <v>830</v>
      </c>
      <c r="K89" s="150" t="n">
        <v>42643</v>
      </c>
      <c r="L89" s="50" t="n">
        <v>90000</v>
      </c>
      <c r="M89" s="0"/>
    </row>
    <row r="90" customFormat="false" ht="13.5" hidden="false" customHeight="true" outlineLevel="0" collapsed="false">
      <c r="C90" s="44"/>
      <c r="D90" s="48" t="s">
        <v>83</v>
      </c>
      <c r="E90" s="48" t="str">
        <f aca="false">VLOOKUP(D90,'TB - PROCV'!$C$4:$G$110,2,0)</f>
        <v>PSH - Programa de Sustentabilidade Hidríca</v>
      </c>
      <c r="F90" s="48" t="n">
        <v>103</v>
      </c>
      <c r="G90" s="48" t="str">
        <f aca="false">VLOOKUP(D90,'TB - PROCV'!$C$3:$G$110,4,0)</f>
        <v>BIRD - PSH PE</v>
      </c>
      <c r="H90" s="48" t="str">
        <f aca="false">VLOOKUP(D90,'TB - PROCV'!$C$4:$G$110,3,0)</f>
        <v>BIRD - BANCO MUNDIAL - PSH</v>
      </c>
      <c r="I90" s="48" t="s">
        <v>9</v>
      </c>
      <c r="J90" s="150" t="s">
        <v>833</v>
      </c>
      <c r="K90" s="150" t="n">
        <v>42643</v>
      </c>
      <c r="L90" s="50" t="n">
        <v>300000</v>
      </c>
      <c r="M90" s="0"/>
    </row>
    <row r="91" customFormat="false" ht="13.5" hidden="false" customHeight="true" outlineLevel="0" collapsed="false">
      <c r="C91" s="44"/>
      <c r="D91" s="48" t="s">
        <v>83</v>
      </c>
      <c r="E91" s="48" t="str">
        <f aca="false">VLOOKUP(D91,'TB - PROCV'!$C$4:$G$110,2,0)</f>
        <v>PSH - Programa de Sustentabilidade Hidríca</v>
      </c>
      <c r="F91" s="48" t="n">
        <v>103</v>
      </c>
      <c r="G91" s="48" t="str">
        <f aca="false">VLOOKUP(D91,'TB - PROCV'!$C$3:$G$110,4,0)</f>
        <v>BIRD - PSH PE</v>
      </c>
      <c r="H91" s="48" t="str">
        <f aca="false">VLOOKUP(D91,'TB - PROCV'!$C$4:$G$110,3,0)</f>
        <v>BIRD - BANCO MUNDIAL - PSH</v>
      </c>
      <c r="I91" s="48" t="s">
        <v>9</v>
      </c>
      <c r="J91" s="48" t="s">
        <v>859</v>
      </c>
      <c r="K91" s="150" t="n">
        <v>42643</v>
      </c>
      <c r="L91" s="50" t="n">
        <v>10000000</v>
      </c>
      <c r="M91" s="0"/>
    </row>
    <row r="92" customFormat="false" ht="13.5" hidden="false" customHeight="true" outlineLevel="0" collapsed="false">
      <c r="C92" s="44"/>
      <c r="D92" s="47" t="s">
        <v>143</v>
      </c>
      <c r="E92" s="48" t="str">
        <f aca="false">VLOOKUP(D92,'TB - PROCV'!$C$4:$G$110,2,0)</f>
        <v>PSA - Programa de Saneamento do Rio Ipojuca</v>
      </c>
      <c r="F92" s="48" t="n">
        <v>103</v>
      </c>
      <c r="G92" s="48" t="str">
        <f aca="false">VLOOKUP(D92,'TB - PROCV'!$C$3:$G$110,4,0)</f>
        <v>BID - PSA IPOJUCA</v>
      </c>
      <c r="H92" s="48" t="str">
        <f aca="false">VLOOKUP(D92,'TB - PROCV'!$C$4:$G$110,3,0)</f>
        <v>BID - BANCO INTERAMERICANO DE DESENVOLVIMENTO - PSA</v>
      </c>
      <c r="I92" s="48" t="s">
        <v>9</v>
      </c>
      <c r="J92" s="150" t="s">
        <v>875</v>
      </c>
      <c r="K92" s="150" t="n">
        <v>42643</v>
      </c>
      <c r="L92" s="50" t="n">
        <v>1763436.02</v>
      </c>
      <c r="M92" s="0"/>
    </row>
    <row r="93" customFormat="false" ht="13.5" hidden="false" customHeight="true" outlineLevel="0" collapsed="false">
      <c r="C93" s="44"/>
      <c r="D93" s="59" t="s">
        <v>146</v>
      </c>
      <c r="E93" s="48" t="str">
        <f aca="false">VLOOKUP(D93,'TB - PROCV'!$C$4:$G$110,2,0)</f>
        <v>Implantação do SES Venturosa</v>
      </c>
      <c r="F93" s="48" t="n">
        <v>103</v>
      </c>
      <c r="G93" s="48" t="str">
        <f aca="false">VLOOKUP(D93,'TB - PROCV'!$C$3:$G$110,4,0)</f>
        <v>Caixa/FGTS</v>
      </c>
      <c r="H93" s="48" t="str">
        <f aca="false">VLOOKUP(D93,'TB - PROCV'!$C$4:$G$110,3,0)</f>
        <v>MINISTÉRIO DAS CIDADES</v>
      </c>
      <c r="I93" s="48" t="s">
        <v>9</v>
      </c>
      <c r="J93" s="150" t="s">
        <v>876</v>
      </c>
      <c r="K93" s="150" t="n">
        <v>42660</v>
      </c>
      <c r="L93" s="50" t="n">
        <v>1025758.65</v>
      </c>
      <c r="M93" s="0"/>
    </row>
    <row r="94" customFormat="false" ht="13.5" hidden="false" customHeight="true" outlineLevel="0" collapsed="false">
      <c r="C94" s="44"/>
      <c r="D94" s="48" t="s">
        <v>55</v>
      </c>
      <c r="E94" s="48" t="str">
        <f aca="false">VLOOKUP(D94,'TB - PROCV'!$C$4:$G$110,2,0)</f>
        <v>Adutora do Agreste - Obra</v>
      </c>
      <c r="F94" s="48" t="n">
        <v>102</v>
      </c>
      <c r="G94" s="48" t="str">
        <f aca="false">VLOOKUP(D94,'TB - PROCV'!$C$3:$G$110,4,0)</f>
        <v>MIN - Adutora do Agreste - Obra</v>
      </c>
      <c r="H94" s="48" t="str">
        <f aca="false">VLOOKUP(D94,'TB - PROCV'!$C$4:$G$110,3,0)</f>
        <v>MINISTÉRIO DA INTEGRAÇÃO</v>
      </c>
      <c r="I94" s="48" t="s">
        <v>9</v>
      </c>
      <c r="J94" s="150" t="s">
        <v>877</v>
      </c>
      <c r="K94" s="150" t="n">
        <v>42668</v>
      </c>
      <c r="L94" s="50" t="n">
        <v>25000000</v>
      </c>
      <c r="M94" s="0"/>
    </row>
    <row r="95" customFormat="false" ht="13.5" hidden="false" customHeight="true" outlineLevel="0" collapsed="false">
      <c r="C95" s="44"/>
      <c r="D95" s="48" t="s">
        <v>878</v>
      </c>
      <c r="E95" s="48" t="str">
        <f aca="false">VLOOKUP(D95,'TB - PROCV'!$C$4:$G$110,2,0)</f>
        <v>Ampliação ETA Bezerros</v>
      </c>
      <c r="F95" s="48" t="n">
        <v>102</v>
      </c>
      <c r="G95" s="48" t="str">
        <f aca="false">VLOOKUP(D95,'TB - PROCV'!$C$3:$G$110,4,0)</f>
        <v>Caixa/OGU</v>
      </c>
      <c r="H95" s="48" t="str">
        <f aca="false">VLOOKUP(D95,'TB - PROCV'!$C$4:$G$110,3,0)</f>
        <v>MINISTÉRIO DAS CIDADES</v>
      </c>
      <c r="I95" s="150" t="s">
        <v>9</v>
      </c>
      <c r="J95" s="150" t="s">
        <v>879</v>
      </c>
      <c r="K95" s="150" t="n">
        <v>42675</v>
      </c>
      <c r="L95" s="64" t="n">
        <v>2650949.49</v>
      </c>
      <c r="M95" s="0"/>
    </row>
    <row r="96" customFormat="false" ht="13.5" hidden="false" customHeight="true" outlineLevel="0" collapsed="false">
      <c r="C96" s="44"/>
      <c r="D96" s="59" t="s">
        <v>95</v>
      </c>
      <c r="E96" s="48" t="str">
        <f aca="false">VLOOKUP(D96,'TB - PROCV'!$C$4:$G$110,2,0)</f>
        <v>Implantação do SES do Proest Área 02</v>
      </c>
      <c r="F96" s="48" t="n">
        <v>103</v>
      </c>
      <c r="G96" s="48" t="str">
        <f aca="false">VLOOKUP(D96,'TB - PROCV'!$C$3:$G$110,4,0)</f>
        <v>Caixa/FGTS</v>
      </c>
      <c r="H96" s="48" t="str">
        <f aca="false">VLOOKUP(D96,'TB - PROCV'!$C$4:$G$110,3,0)</f>
        <v>MINISTÉRIO DAS CIDADES</v>
      </c>
      <c r="I96" s="48" t="s">
        <v>9</v>
      </c>
      <c r="J96" s="150" t="s">
        <v>880</v>
      </c>
      <c r="K96" s="150" t="n">
        <v>42678</v>
      </c>
      <c r="L96" s="50" t="n">
        <v>1112619.37</v>
      </c>
      <c r="M96" s="0"/>
    </row>
    <row r="97" customFormat="false" ht="13.5" hidden="false" customHeight="true" outlineLevel="0" collapsed="false">
      <c r="C97" s="44"/>
      <c r="D97" s="59" t="s">
        <v>85</v>
      </c>
      <c r="E97" s="48" t="str">
        <f aca="false">VLOOKUP(D97,'TB - PROCV'!$C$4:$G$110,2,0)</f>
        <v>Implantação do Sistema Adutor Suape em Porto de Galinhas</v>
      </c>
      <c r="F97" s="48" t="n">
        <v>103</v>
      </c>
      <c r="G97" s="48" t="str">
        <f aca="false">VLOOKUP(D97,'TB - PROCV'!$C$3:$G$110,4,0)</f>
        <v>Caixa/FGTS</v>
      </c>
      <c r="H97" s="48" t="str">
        <f aca="false">VLOOKUP(D97,'TB - PROCV'!$C$4:$G$110,3,0)</f>
        <v>MINISTÉRIO DAS CIDADES</v>
      </c>
      <c r="I97" s="48" t="s">
        <v>9</v>
      </c>
      <c r="J97" s="150" t="s">
        <v>881</v>
      </c>
      <c r="K97" s="150" t="n">
        <v>42678</v>
      </c>
      <c r="L97" s="50" t="n">
        <v>2222038.4</v>
      </c>
      <c r="M97" s="0"/>
    </row>
    <row r="98" customFormat="false" ht="13.5" hidden="false" customHeight="true" outlineLevel="0" collapsed="false">
      <c r="C98" s="44"/>
      <c r="D98" s="48" t="s">
        <v>83</v>
      </c>
      <c r="E98" s="48" t="str">
        <f aca="false">VLOOKUP(D98,'TB - PROCV'!$C$4:$G$110,2,0)</f>
        <v>PSH - Programa de Sustentabilidade Hidríca</v>
      </c>
      <c r="F98" s="48" t="n">
        <v>103</v>
      </c>
      <c r="G98" s="48" t="str">
        <f aca="false">VLOOKUP(D98,'TB - PROCV'!$C$3:$G$110,4,0)</f>
        <v>BIRD - PSH PE</v>
      </c>
      <c r="H98" s="48" t="str">
        <f aca="false">VLOOKUP(D98,'TB - PROCV'!$C$4:$G$110,3,0)</f>
        <v>BIRD - BANCO MUNDIAL - PSH</v>
      </c>
      <c r="I98" s="48" t="s">
        <v>9</v>
      </c>
      <c r="J98" s="150" t="s">
        <v>882</v>
      </c>
      <c r="K98" s="150" t="n">
        <v>42692</v>
      </c>
      <c r="L98" s="50" t="n">
        <v>1000000</v>
      </c>
      <c r="M98" s="0"/>
    </row>
    <row r="99" customFormat="false" ht="13.5" hidden="false" customHeight="true" outlineLevel="0" collapsed="false">
      <c r="C99" s="44"/>
      <c r="D99" s="48" t="s">
        <v>83</v>
      </c>
      <c r="E99" s="48" t="str">
        <f aca="false">VLOOKUP(D99,'TB - PROCV'!$C$4:$G$110,2,0)</f>
        <v>PSH - Programa de Sustentabilidade Hidríca</v>
      </c>
      <c r="F99" s="48" t="n">
        <v>103</v>
      </c>
      <c r="G99" s="48" t="str">
        <f aca="false">VLOOKUP(D99,'TB - PROCV'!$C$3:$G$110,4,0)</f>
        <v>BIRD - PSH PE</v>
      </c>
      <c r="H99" s="48" t="str">
        <f aca="false">VLOOKUP(D99,'TB - PROCV'!$C$4:$G$110,3,0)</f>
        <v>BIRD - BANCO MUNDIAL - PSH</v>
      </c>
      <c r="I99" s="48" t="s">
        <v>9</v>
      </c>
      <c r="J99" s="150" t="s">
        <v>834</v>
      </c>
      <c r="K99" s="150" t="n">
        <v>42692</v>
      </c>
      <c r="L99" s="50" t="n">
        <v>7000000</v>
      </c>
      <c r="M99" s="0"/>
    </row>
    <row r="100" customFormat="false" ht="13.5" hidden="false" customHeight="true" outlineLevel="0" collapsed="false">
      <c r="C100" s="44"/>
      <c r="D100" s="48" t="s">
        <v>83</v>
      </c>
      <c r="E100" s="48" t="str">
        <f aca="false">VLOOKUP(D100,'TB - PROCV'!$C$4:$G$110,2,0)</f>
        <v>PSH - Programa de Sustentabilidade Hidríca</v>
      </c>
      <c r="F100" s="48" t="n">
        <v>103</v>
      </c>
      <c r="G100" s="48" t="str">
        <f aca="false">VLOOKUP(D100,'TB - PROCV'!$C$3:$G$110,4,0)</f>
        <v>BIRD - PSH PE</v>
      </c>
      <c r="H100" s="48" t="str">
        <f aca="false">VLOOKUP(D100,'TB - PROCV'!$C$4:$G$110,3,0)</f>
        <v>BIRD - BANCO MUNDIAL - PSH</v>
      </c>
      <c r="I100" s="48" t="s">
        <v>9</v>
      </c>
      <c r="J100" s="150" t="s">
        <v>859</v>
      </c>
      <c r="K100" s="150" t="n">
        <v>42692</v>
      </c>
      <c r="L100" s="50" t="n">
        <v>3000000</v>
      </c>
      <c r="M100" s="0"/>
    </row>
    <row r="101" customFormat="false" ht="13.5" hidden="false" customHeight="true" outlineLevel="0" collapsed="false">
      <c r="C101" s="44"/>
      <c r="D101" s="48" t="s">
        <v>864</v>
      </c>
      <c r="E101" s="48" t="str">
        <f aca="false">VLOOKUP(D101,'TB - PROCV'!$C$4:$G$110,2,0)</f>
        <v>Ampliação da ETA Caruaru</v>
      </c>
      <c r="F101" s="48" t="n">
        <v>102</v>
      </c>
      <c r="G101" s="48" t="str">
        <f aca="false">VLOOKUP(D101,'TB - PROCV'!$C$3:$G$110,4,0)</f>
        <v>Caixa/OGU</v>
      </c>
      <c r="H101" s="48" t="str">
        <f aca="false">VLOOKUP(D101,'TB - PROCV'!$C$4:$G$110,3,0)</f>
        <v>MINISTÉRIO DAS CIDADES</v>
      </c>
      <c r="I101" s="150" t="s">
        <v>9</v>
      </c>
      <c r="J101" s="150" t="s">
        <v>883</v>
      </c>
      <c r="K101" s="150" t="n">
        <v>42692</v>
      </c>
      <c r="L101" s="64" t="n">
        <v>92972.91</v>
      </c>
      <c r="M101" s="0"/>
    </row>
    <row r="102" customFormat="false" ht="13.5" hidden="false" customHeight="true" outlineLevel="0" collapsed="false">
      <c r="C102" s="44"/>
      <c r="D102" s="47" t="s">
        <v>143</v>
      </c>
      <c r="E102" s="48" t="str">
        <f aca="false">VLOOKUP(D102,'TB - PROCV'!$C$4:$G$110,2,0)</f>
        <v>PSA - Programa de Saneamento do Rio Ipojuca</v>
      </c>
      <c r="F102" s="48" t="n">
        <v>103</v>
      </c>
      <c r="G102" s="48" t="str">
        <f aca="false">VLOOKUP(D102,'TB - PROCV'!$C$3:$G$110,4,0)</f>
        <v>BID - PSA IPOJUCA</v>
      </c>
      <c r="H102" s="48" t="str">
        <f aca="false">VLOOKUP(D102,'TB - PROCV'!$C$4:$G$110,3,0)</f>
        <v>BID - BANCO INTERAMERICANO DE DESENVOLVIMENTO - PSA</v>
      </c>
      <c r="I102" s="48" t="s">
        <v>9</v>
      </c>
      <c r="J102" s="150" t="s">
        <v>884</v>
      </c>
      <c r="K102" s="150" t="n">
        <v>42692</v>
      </c>
      <c r="L102" s="50" t="n">
        <v>4380214.95</v>
      </c>
      <c r="M102" s="0"/>
    </row>
    <row r="103" customFormat="false" ht="13.5" hidden="false" customHeight="true" outlineLevel="0" collapsed="false">
      <c r="C103" s="44"/>
      <c r="D103" s="47" t="s">
        <v>143</v>
      </c>
      <c r="E103" s="48" t="str">
        <f aca="false">VLOOKUP(D103,'TB - PROCV'!$C$4:$G$110,2,0)</f>
        <v>PSA - Programa de Saneamento do Rio Ipojuca</v>
      </c>
      <c r="F103" s="48" t="n">
        <v>103</v>
      </c>
      <c r="G103" s="48" t="str">
        <f aca="false">VLOOKUP(D103,'TB - PROCV'!$C$3:$G$110,4,0)</f>
        <v>BID - PSA IPOJUCA</v>
      </c>
      <c r="H103" s="48" t="str">
        <f aca="false">VLOOKUP(D103,'TB - PROCV'!$C$4:$G$110,3,0)</f>
        <v>BID - BANCO INTERAMERICANO DE DESENVOLVIMENTO - PSA</v>
      </c>
      <c r="I103" s="48" t="s">
        <v>9</v>
      </c>
      <c r="J103" s="150" t="s">
        <v>885</v>
      </c>
      <c r="K103" s="150" t="n">
        <v>42692</v>
      </c>
      <c r="L103" s="50" t="n">
        <v>3475960.94</v>
      </c>
      <c r="M103" s="0"/>
    </row>
    <row r="104" customFormat="false" ht="13.5" hidden="false" customHeight="true" outlineLevel="0" collapsed="false">
      <c r="C104" s="44"/>
      <c r="D104" s="47" t="s">
        <v>143</v>
      </c>
      <c r="E104" s="48" t="str">
        <f aca="false">VLOOKUP(D104,'TB - PROCV'!$C$4:$G$110,2,0)</f>
        <v>PSA - Programa de Saneamento do Rio Ipojuca</v>
      </c>
      <c r="F104" s="48" t="n">
        <v>103</v>
      </c>
      <c r="G104" s="48" t="str">
        <f aca="false">VLOOKUP(D104,'TB - PROCV'!$C$3:$G$110,4,0)</f>
        <v>BID - PSA IPOJUCA</v>
      </c>
      <c r="H104" s="48" t="str">
        <f aca="false">VLOOKUP(D104,'TB - PROCV'!$C$4:$G$110,3,0)</f>
        <v>BID - BANCO INTERAMERICANO DE DESENVOLVIMENTO - PSA</v>
      </c>
      <c r="I104" s="48" t="s">
        <v>9</v>
      </c>
      <c r="J104" s="150" t="s">
        <v>886</v>
      </c>
      <c r="K104" s="150" t="n">
        <v>42692</v>
      </c>
      <c r="L104" s="50" t="n">
        <v>2708953.57</v>
      </c>
      <c r="M104" s="0"/>
    </row>
    <row r="105" customFormat="false" ht="13.5" hidden="false" customHeight="true" outlineLevel="0" collapsed="false">
      <c r="C105" s="44"/>
      <c r="D105" s="47" t="s">
        <v>143</v>
      </c>
      <c r="E105" s="48" t="str">
        <f aca="false">VLOOKUP(D105,'TB - PROCV'!$C$4:$G$110,2,0)</f>
        <v>PSA - Programa de Saneamento do Rio Ipojuca</v>
      </c>
      <c r="F105" s="48" t="n">
        <v>103</v>
      </c>
      <c r="G105" s="48" t="str">
        <f aca="false">VLOOKUP(D105,'TB - PROCV'!$C$3:$G$110,4,0)</f>
        <v>BID - PSA IPOJUCA</v>
      </c>
      <c r="H105" s="48" t="str">
        <f aca="false">VLOOKUP(D105,'TB - PROCV'!$C$4:$G$110,3,0)</f>
        <v>BID - BANCO INTERAMERICANO DE DESENVOLVIMENTO - PSA</v>
      </c>
      <c r="I105" s="48" t="s">
        <v>9</v>
      </c>
      <c r="J105" s="150" t="s">
        <v>887</v>
      </c>
      <c r="K105" s="150" t="n">
        <v>42692</v>
      </c>
      <c r="L105" s="50" t="n">
        <v>340730.91</v>
      </c>
      <c r="M105" s="0"/>
    </row>
    <row r="106" customFormat="false" ht="13.5" hidden="false" customHeight="true" outlineLevel="0" collapsed="false">
      <c r="C106" s="44"/>
      <c r="D106" s="47" t="s">
        <v>143</v>
      </c>
      <c r="E106" s="48" t="str">
        <f aca="false">VLOOKUP(D106,'TB - PROCV'!$C$4:$G$110,2,0)</f>
        <v>PSA - Programa de Saneamento do Rio Ipojuca</v>
      </c>
      <c r="F106" s="48" t="n">
        <v>103</v>
      </c>
      <c r="G106" s="48" t="str">
        <f aca="false">VLOOKUP(D106,'TB - PROCV'!$C$3:$G$110,4,0)</f>
        <v>BID - PSA IPOJUCA</v>
      </c>
      <c r="H106" s="48" t="str">
        <f aca="false">VLOOKUP(D106,'TB - PROCV'!$C$4:$G$110,3,0)</f>
        <v>BID - BANCO INTERAMERICANO DE DESENVOLVIMENTO - PSA</v>
      </c>
      <c r="I106" s="48" t="s">
        <v>9</v>
      </c>
      <c r="J106" s="150" t="s">
        <v>888</v>
      </c>
      <c r="K106" s="150" t="n">
        <v>42692</v>
      </c>
      <c r="L106" s="50" t="n">
        <v>473067.8</v>
      </c>
      <c r="M106" s="0"/>
    </row>
    <row r="107" customFormat="false" ht="13.5" hidden="false" customHeight="true" outlineLevel="0" collapsed="false">
      <c r="C107" s="44"/>
      <c r="D107" s="47" t="s">
        <v>143</v>
      </c>
      <c r="E107" s="48" t="str">
        <f aca="false">VLOOKUP(D107,'TB - PROCV'!$C$4:$G$110,2,0)</f>
        <v>PSA - Programa de Saneamento do Rio Ipojuca</v>
      </c>
      <c r="F107" s="48" t="n">
        <v>103</v>
      </c>
      <c r="G107" s="48" t="str">
        <f aca="false">VLOOKUP(D107,'TB - PROCV'!$C$3:$G$110,4,0)</f>
        <v>BID - PSA IPOJUCA</v>
      </c>
      <c r="H107" s="48" t="str">
        <f aca="false">VLOOKUP(D107,'TB - PROCV'!$C$4:$G$110,3,0)</f>
        <v>BID - BANCO INTERAMERICANO DE DESENVOLVIMENTO - PSA</v>
      </c>
      <c r="I107" s="48" t="s">
        <v>9</v>
      </c>
      <c r="J107" s="150" t="s">
        <v>889</v>
      </c>
      <c r="K107" s="150" t="n">
        <v>42692</v>
      </c>
      <c r="L107" s="50" t="n">
        <v>314036.69</v>
      </c>
      <c r="M107" s="0"/>
    </row>
    <row r="108" customFormat="false" ht="13.5" hidden="false" customHeight="true" outlineLevel="0" collapsed="false">
      <c r="C108" s="44"/>
      <c r="D108" s="47" t="s">
        <v>143</v>
      </c>
      <c r="E108" s="48" t="str">
        <f aca="false">VLOOKUP(D108,'TB - PROCV'!$C$4:$G$110,2,0)</f>
        <v>PSA - Programa de Saneamento do Rio Ipojuca</v>
      </c>
      <c r="F108" s="48" t="n">
        <v>103</v>
      </c>
      <c r="G108" s="48" t="str">
        <f aca="false">VLOOKUP(D108,'TB - PROCV'!$C$3:$G$110,4,0)</f>
        <v>BID - PSA IPOJUCA</v>
      </c>
      <c r="H108" s="48" t="str">
        <f aca="false">VLOOKUP(D108,'TB - PROCV'!$C$4:$G$110,3,0)</f>
        <v>BID - BANCO INTERAMERICANO DE DESENVOLVIMENTO - PSA</v>
      </c>
      <c r="I108" s="48" t="s">
        <v>9</v>
      </c>
      <c r="J108" s="150" t="s">
        <v>890</v>
      </c>
      <c r="K108" s="150" t="n">
        <v>42692</v>
      </c>
      <c r="L108" s="50" t="n">
        <v>48770.36</v>
      </c>
      <c r="M108" s="0"/>
    </row>
    <row r="109" customFormat="false" ht="13.5" hidden="false" customHeight="true" outlineLevel="0" collapsed="false">
      <c r="C109" s="44"/>
      <c r="D109" s="47" t="s">
        <v>143</v>
      </c>
      <c r="E109" s="48" t="str">
        <f aca="false">VLOOKUP(D109,'TB - PROCV'!$C$4:$G$110,2,0)</f>
        <v>PSA - Programa de Saneamento do Rio Ipojuca</v>
      </c>
      <c r="F109" s="48" t="n">
        <v>103</v>
      </c>
      <c r="G109" s="48" t="str">
        <f aca="false">VLOOKUP(D109,'TB - PROCV'!$C$3:$G$110,4,0)</f>
        <v>BID - PSA IPOJUCA</v>
      </c>
      <c r="H109" s="48" t="str">
        <f aca="false">VLOOKUP(D109,'TB - PROCV'!$C$4:$G$110,3,0)</f>
        <v>BID - BANCO INTERAMERICANO DE DESENVOLVIMENTO - PSA</v>
      </c>
      <c r="I109" s="48" t="s">
        <v>9</v>
      </c>
      <c r="J109" s="150" t="s">
        <v>891</v>
      </c>
      <c r="K109" s="150" t="n">
        <v>42692</v>
      </c>
      <c r="L109" s="50" t="n">
        <v>73918.19</v>
      </c>
      <c r="M109" s="0"/>
    </row>
    <row r="110" customFormat="false" ht="13.5" hidden="false" customHeight="true" outlineLevel="0" collapsed="false">
      <c r="C110" s="44"/>
      <c r="D110" s="47" t="s">
        <v>143</v>
      </c>
      <c r="E110" s="48" t="str">
        <f aca="false">VLOOKUP(D110,'TB - PROCV'!$C$4:$G$110,2,0)</f>
        <v>PSA - Programa de Saneamento do Rio Ipojuca</v>
      </c>
      <c r="F110" s="48" t="n">
        <v>103</v>
      </c>
      <c r="G110" s="48" t="str">
        <f aca="false">VLOOKUP(D110,'TB - PROCV'!$C$3:$G$110,4,0)</f>
        <v>BID - PSA IPOJUCA</v>
      </c>
      <c r="H110" s="48" t="str">
        <f aca="false">VLOOKUP(D110,'TB - PROCV'!$C$4:$G$110,3,0)</f>
        <v>BID - BANCO INTERAMERICANO DE DESENVOLVIMENTO - PSA</v>
      </c>
      <c r="I110" s="48" t="s">
        <v>9</v>
      </c>
      <c r="J110" s="150" t="s">
        <v>892</v>
      </c>
      <c r="K110" s="150" t="n">
        <v>42692</v>
      </c>
      <c r="L110" s="50" t="n">
        <v>184346.59</v>
      </c>
      <c r="M110" s="0"/>
    </row>
    <row r="111" customFormat="false" ht="13.5" hidden="false" customHeight="true" outlineLevel="0" collapsed="false">
      <c r="C111" s="44"/>
      <c r="D111" s="48" t="s">
        <v>55</v>
      </c>
      <c r="E111" s="48" t="str">
        <f aca="false">VLOOKUP(D111,'TB - PROCV'!$C$4:$G$110,2,0)</f>
        <v>Adutora do Agreste - Obra</v>
      </c>
      <c r="F111" s="48" t="n">
        <v>102</v>
      </c>
      <c r="G111" s="48" t="str">
        <f aca="false">VLOOKUP(D111,'TB - PROCV'!$C$3:$G$110,4,0)</f>
        <v>MIN - Adutora do Agreste - Obra</v>
      </c>
      <c r="H111" s="48" t="str">
        <f aca="false">VLOOKUP(D111,'TB - PROCV'!$C$4:$G$110,3,0)</f>
        <v>MINISTÉRIO DA INTEGRAÇÃO</v>
      </c>
      <c r="I111" s="48" t="s">
        <v>9</v>
      </c>
      <c r="J111" s="150" t="s">
        <v>893</v>
      </c>
      <c r="K111" s="150" t="n">
        <v>42704</v>
      </c>
      <c r="L111" s="50" t="n">
        <v>6000000</v>
      </c>
      <c r="M111" s="0"/>
    </row>
    <row r="112" customFormat="false" ht="13.5" hidden="false" customHeight="true" outlineLevel="0" collapsed="false">
      <c r="C112" s="44"/>
      <c r="D112" s="48" t="s">
        <v>83</v>
      </c>
      <c r="E112" s="48" t="str">
        <f aca="false">VLOOKUP(D112,'TB - PROCV'!$C$4:$G$110,2,0)</f>
        <v>PSH - Programa de Sustentabilidade Hidríca</v>
      </c>
      <c r="F112" s="48" t="n">
        <v>103</v>
      </c>
      <c r="G112" s="48" t="str">
        <f aca="false">VLOOKUP(D112,'TB - PROCV'!$C$3:$G$110,4,0)</f>
        <v>BIRD - PSH PE</v>
      </c>
      <c r="H112" s="48" t="str">
        <f aca="false">VLOOKUP(D112,'TB - PROCV'!$C$4:$G$110,3,0)</f>
        <v>BIRD - BANCO MUNDIAL - PSH</v>
      </c>
      <c r="I112" s="48" t="s">
        <v>9</v>
      </c>
      <c r="J112" s="150" t="s">
        <v>859</v>
      </c>
      <c r="K112" s="150" t="n">
        <v>42710</v>
      </c>
      <c r="L112" s="64" t="n">
        <v>11000000</v>
      </c>
      <c r="M112" s="0"/>
    </row>
    <row r="113" customFormat="false" ht="13.5" hidden="false" customHeight="true" outlineLevel="0" collapsed="false">
      <c r="C113" s="44"/>
      <c r="D113" s="48" t="s">
        <v>86</v>
      </c>
      <c r="E113" s="48" t="s">
        <v>894</v>
      </c>
      <c r="F113" s="48" t="n">
        <v>121</v>
      </c>
      <c r="G113" s="48" t="str">
        <f aca="false">VLOOKUP(D113,'TB - PROCV'!$C$3:$G$110,4,0)</f>
        <v>GE - Governo do Estado</v>
      </c>
      <c r="H113" s="48" t="str">
        <f aca="false">VLOOKUP(D113,'TB - PROCV'!$C$4:$G$110,3,0)</f>
        <v>GOVERNO DO ESTADO</v>
      </c>
      <c r="I113" s="48" t="s">
        <v>9</v>
      </c>
      <c r="J113" s="150" t="s">
        <v>895</v>
      </c>
      <c r="K113" s="150" t="n">
        <v>42726</v>
      </c>
      <c r="L113" s="50" t="n">
        <v>385000</v>
      </c>
      <c r="M113" s="0"/>
    </row>
    <row r="114" customFormat="false" ht="13.5" hidden="false" customHeight="true" outlineLevel="0" collapsed="false">
      <c r="C114" s="44"/>
      <c r="D114" s="59" t="s">
        <v>144</v>
      </c>
      <c r="E114" s="48" t="str">
        <f aca="false">VLOOKUP(D114,'TB - PROCV'!$C$4:$G$110,2,0)</f>
        <v>Ampliação SAA de Aliança</v>
      </c>
      <c r="F114" s="48" t="n">
        <v>103</v>
      </c>
      <c r="G114" s="48" t="str">
        <f aca="false">VLOOKUP(D114,'TB - PROCV'!$C$3:$G$110,4,0)</f>
        <v>Caixa/FGTS</v>
      </c>
      <c r="H114" s="48" t="str">
        <f aca="false">VLOOKUP(D114,'TB - PROCV'!$C$4:$G$110,3,0)</f>
        <v>MINISTÉRIO DAS CIDADES</v>
      </c>
      <c r="I114" s="48" t="s">
        <v>9</v>
      </c>
      <c r="J114" s="150" t="s">
        <v>896</v>
      </c>
      <c r="K114" s="150" t="n">
        <v>42727</v>
      </c>
      <c r="L114" s="50" t="n">
        <v>24840</v>
      </c>
      <c r="M114" s="0"/>
    </row>
    <row r="115" customFormat="false" ht="13.5" hidden="false" customHeight="true" outlineLevel="0" collapsed="false">
      <c r="C115" s="44"/>
      <c r="D115" s="48" t="s">
        <v>83</v>
      </c>
      <c r="E115" s="48" t="str">
        <f aca="false">VLOOKUP(D115,'TB - PROCV'!$C$4:$G$110,2,0)</f>
        <v>PSH - Programa de Sustentabilidade Hidríca</v>
      </c>
      <c r="F115" s="48" t="n">
        <v>103</v>
      </c>
      <c r="G115" s="48" t="str">
        <f aca="false">VLOOKUP(D115,'TB - PROCV'!$C$3:$G$110,4,0)</f>
        <v>BIRD - PSH PE</v>
      </c>
      <c r="H115" s="48" t="str">
        <f aca="false">VLOOKUP(D115,'TB - PROCV'!$C$4:$G$110,3,0)</f>
        <v>BIRD - BANCO MUNDIAL - PSH</v>
      </c>
      <c r="I115" s="48" t="s">
        <v>9</v>
      </c>
      <c r="J115" s="150" t="s">
        <v>897</v>
      </c>
      <c r="K115" s="150" t="n">
        <v>42730</v>
      </c>
      <c r="L115" s="50" t="n">
        <v>8000000</v>
      </c>
      <c r="M115" s="0"/>
    </row>
    <row r="116" customFormat="false" ht="13.5" hidden="false" customHeight="true" outlineLevel="0" collapsed="false">
      <c r="C116" s="44"/>
      <c r="D116" s="47" t="s">
        <v>143</v>
      </c>
      <c r="E116" s="48" t="str">
        <f aca="false">VLOOKUP(D116,'TB - PROCV'!$C$4:$G$110,2,0)</f>
        <v>PSA - Programa de Saneamento do Rio Ipojuca</v>
      </c>
      <c r="F116" s="48" t="n">
        <v>103</v>
      </c>
      <c r="G116" s="48" t="str">
        <f aca="false">VLOOKUP(D116,'TB - PROCV'!$C$3:$G$110,4,0)</f>
        <v>BID - PSA IPOJUCA</v>
      </c>
      <c r="H116" s="48" t="str">
        <f aca="false">VLOOKUP(D116,'TB - PROCV'!$C$4:$G$110,3,0)</f>
        <v>BID - BANCO INTERAMERICANO DE DESENVOLVIMENTO - PSA</v>
      </c>
      <c r="I116" s="48" t="s">
        <v>9</v>
      </c>
      <c r="J116" s="150" t="s">
        <v>898</v>
      </c>
      <c r="K116" s="150" t="n">
        <v>42732</v>
      </c>
      <c r="L116" s="50" t="n">
        <v>1153182.2</v>
      </c>
      <c r="M116" s="0"/>
    </row>
    <row r="117" customFormat="false" ht="13.5" hidden="false" customHeight="true" outlineLevel="0" collapsed="false">
      <c r="C117" s="44"/>
      <c r="D117" s="47" t="s">
        <v>143</v>
      </c>
      <c r="E117" s="48" t="str">
        <f aca="false">VLOOKUP(D117,'TB - PROCV'!$C$4:$G$110,2,0)</f>
        <v>PSA - Programa de Saneamento do Rio Ipojuca</v>
      </c>
      <c r="F117" s="48" t="n">
        <v>103</v>
      </c>
      <c r="G117" s="48" t="str">
        <f aca="false">VLOOKUP(D117,'TB - PROCV'!$C$3:$G$110,4,0)</f>
        <v>BID - PSA IPOJUCA</v>
      </c>
      <c r="H117" s="48" t="str">
        <f aca="false">VLOOKUP(D117,'TB - PROCV'!$C$4:$G$110,3,0)</f>
        <v>BID - BANCO INTERAMERICANO DE DESENVOLVIMENTO - PSA</v>
      </c>
      <c r="I117" s="48" t="s">
        <v>9</v>
      </c>
      <c r="J117" s="150" t="s">
        <v>899</v>
      </c>
      <c r="K117" s="150" t="n">
        <v>42732</v>
      </c>
      <c r="L117" s="50" t="n">
        <v>2400000</v>
      </c>
      <c r="M117" s="0"/>
    </row>
    <row r="118" customFormat="false" ht="13.5" hidden="false" customHeight="true" outlineLevel="0" collapsed="false">
      <c r="C118" s="44"/>
      <c r="D118" s="47" t="s">
        <v>143</v>
      </c>
      <c r="E118" s="48" t="str">
        <f aca="false">VLOOKUP(D118,'TB - PROCV'!$C$4:$G$110,2,0)</f>
        <v>PSA - Programa de Saneamento do Rio Ipojuca</v>
      </c>
      <c r="F118" s="48" t="n">
        <v>103</v>
      </c>
      <c r="G118" s="48" t="str">
        <f aca="false">VLOOKUP(D118,'TB - PROCV'!$C$3:$G$110,4,0)</f>
        <v>BID - PSA IPOJUCA</v>
      </c>
      <c r="H118" s="48" t="str">
        <f aca="false">VLOOKUP(D118,'TB - PROCV'!$C$4:$G$110,3,0)</f>
        <v>BID - BANCO INTERAMERICANO DE DESENVOLVIMENTO - PSA</v>
      </c>
      <c r="I118" s="48" t="s">
        <v>9</v>
      </c>
      <c r="J118" s="150" t="s">
        <v>900</v>
      </c>
      <c r="K118" s="150" t="n">
        <v>42732</v>
      </c>
      <c r="L118" s="50" t="n">
        <v>2400000</v>
      </c>
      <c r="M118" s="0"/>
    </row>
    <row r="119" customFormat="false" ht="21" hidden="false" customHeight="false" outlineLevel="0" collapsed="false">
      <c r="C119" s="51" t="s">
        <v>119</v>
      </c>
      <c r="D119" s="51"/>
      <c r="E119" s="51"/>
      <c r="F119" s="51"/>
      <c r="G119" s="51"/>
      <c r="H119" s="51"/>
      <c r="I119" s="51"/>
      <c r="J119" s="51"/>
      <c r="K119" s="51"/>
      <c r="L119" s="53" t="n">
        <f aca="false">SUM(L8:L118)</f>
        <v>229837568.3</v>
      </c>
      <c r="M119" s="0"/>
    </row>
    <row r="120" customFormat="false" ht="12.75" hidden="false" customHeight="false" outlineLevel="0" collapsed="false">
      <c r="C120" s="0"/>
      <c r="D120" s="0"/>
      <c r="E120" s="0"/>
      <c r="L120" s="0"/>
      <c r="M120" s="0"/>
    </row>
    <row r="121" customFormat="false" ht="12.75" hidden="false" customHeight="false" outlineLevel="0" collapsed="false">
      <c r="C121" s="0"/>
      <c r="D121" s="0"/>
      <c r="E121" s="0"/>
      <c r="L121" s="65"/>
      <c r="M121" s="0"/>
    </row>
    <row r="122" customFormat="false" ht="12.75" hidden="false" customHeight="false" outlineLevel="0" collapsed="false">
      <c r="C122" s="62" t="s">
        <v>120</v>
      </c>
      <c r="D122" s="62"/>
      <c r="E122" s="0"/>
      <c r="L122" s="0"/>
      <c r="M122" s="0"/>
    </row>
    <row r="123" customFormat="false" ht="12.75" hidden="false" customHeight="false" outlineLevel="0" collapsed="false">
      <c r="C123" s="63" t="s">
        <v>121</v>
      </c>
      <c r="D123" s="48" t="s">
        <v>122</v>
      </c>
      <c r="E123" s="61"/>
      <c r="L123" s="152"/>
      <c r="M123" s="66"/>
    </row>
    <row r="124" customFormat="false" ht="12.75" hidden="false" customHeight="false" outlineLevel="0" collapsed="false">
      <c r="C124" s="63" t="s">
        <v>123</v>
      </c>
      <c r="D124" s="48" t="s">
        <v>124</v>
      </c>
      <c r="E124" s="61"/>
    </row>
    <row r="125" customFormat="false" ht="12.75" hidden="false" customHeight="false" outlineLevel="0" collapsed="false">
      <c r="C125" s="63" t="s">
        <v>125</v>
      </c>
      <c r="D125" s="48" t="s">
        <v>126</v>
      </c>
      <c r="E125" s="61"/>
    </row>
  </sheetData>
  <autoFilter ref="C7:L119"/>
  <mergeCells count="1">
    <mergeCell ref="C8:C11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M162"/>
  <sheetViews>
    <sheetView windowProtection="true" showFormulas="false" showGridLines="false" showRowColHeaders="true" showZeros="true" rightToLeft="false" tabSelected="true" showOutlineSymbols="true" defaultGridColor="true" view="pageBreakPreview" topLeftCell="F1" colorId="64" zoomScale="100" zoomScaleNormal="80" zoomScalePageLayoutView="100" workbookViewId="0">
      <pane xSplit="0" ySplit="8" topLeftCell="A145" activePane="bottomLeft" state="frozen"/>
      <selection pane="topLeft" activeCell="F1" activeCellId="0" sqref="F1"/>
      <selection pane="bottomLeft" activeCell="L156" activeCellId="0" sqref="L156"/>
    </sheetView>
  </sheetViews>
  <sheetFormatPr defaultRowHeight="12.75"/>
  <cols>
    <col collapsed="false" hidden="false" max="1" min="1" style="42" width="2.02551020408163"/>
    <col collapsed="false" hidden="false" max="2" min="2" style="42" width="1.88775510204082"/>
    <col collapsed="false" hidden="true" max="3" min="3" style="42" width="0"/>
    <col collapsed="false" hidden="false" max="4" min="4" style="61" width="26.5918367346939"/>
    <col collapsed="false" hidden="false" max="5" min="5" style="42" width="70.4642857142857"/>
    <col collapsed="false" hidden="false" max="6" min="6" style="42" width="31.8571428571429"/>
    <col collapsed="false" hidden="false" max="7" min="7" style="42" width="27.6734693877551"/>
    <col collapsed="false" hidden="false" max="8" min="8" style="42" width="49.9489795918367"/>
    <col collapsed="false" hidden="false" max="9" min="9" style="42" width="41.7142857142857"/>
    <col collapsed="false" hidden="false" max="10" min="10" style="42" width="23.4897959183673"/>
    <col collapsed="false" hidden="false" max="11" min="11" style="43" width="27.1326530612245"/>
    <col collapsed="false" hidden="false" max="12" min="12" style="42" width="38.2040816326531"/>
    <col collapsed="false" hidden="false" max="13" min="13" style="42" width="2.42857142857143"/>
    <col collapsed="false" hidden="false" max="1025" min="14" style="42" width="9.04591836734694"/>
  </cols>
  <sheetData>
    <row r="1" customFormat="false" ht="12.75" hidden="false" customHeight="false" outlineLevel="0" collapsed="false">
      <c r="C1" s="0"/>
      <c r="D1" s="0"/>
      <c r="E1" s="0"/>
      <c r="F1" s="0"/>
      <c r="G1" s="0"/>
      <c r="H1" s="0"/>
      <c r="I1" s="0"/>
      <c r="J1" s="0"/>
      <c r="K1" s="0"/>
      <c r="L1" s="0"/>
      <c r="M1" s="0"/>
    </row>
    <row r="2" customFormat="false" ht="12.75" hidden="false" customHeight="false" outlineLevel="0" collapsed="false"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12.75" hidden="false" customHeight="false" outlineLevel="0" collapsed="false">
      <c r="C3" s="0"/>
      <c r="D3" s="0"/>
      <c r="E3" s="0"/>
      <c r="F3" s="0"/>
      <c r="G3" s="0"/>
      <c r="H3" s="0"/>
      <c r="I3" s="0"/>
      <c r="J3" s="0"/>
      <c r="K3" s="0"/>
      <c r="L3" s="0"/>
      <c r="M3" s="0"/>
    </row>
    <row r="4" customFormat="false" ht="12.75" hidden="false" customHeight="false" outlineLevel="0" collapsed="false">
      <c r="C4" s="0"/>
      <c r="D4" s="0"/>
      <c r="E4" s="0"/>
      <c r="F4" s="0"/>
      <c r="G4" s="0"/>
      <c r="H4" s="0"/>
      <c r="I4" s="0"/>
      <c r="J4" s="0"/>
      <c r="K4" s="0"/>
      <c r="L4" s="0"/>
      <c r="M4" s="0"/>
    </row>
    <row r="5" customFormat="false" ht="12.75" hidden="false" customHeight="false" outlineLevel="0" collapsed="false">
      <c r="C5" s="0"/>
      <c r="D5" s="0"/>
      <c r="E5" s="0"/>
      <c r="F5" s="0"/>
      <c r="G5" s="0"/>
      <c r="H5" s="0"/>
      <c r="I5" s="0"/>
      <c r="J5" s="0"/>
      <c r="K5" s="0"/>
      <c r="L5" s="0"/>
      <c r="M5" s="0"/>
    </row>
    <row r="6" customFormat="false" ht="12.75" hidden="false" customHeight="false" outlineLevel="0" collapsed="false">
      <c r="C6" s="0"/>
      <c r="D6" s="0"/>
      <c r="E6" s="0"/>
      <c r="F6" s="0"/>
      <c r="G6" s="0"/>
      <c r="H6" s="0"/>
      <c r="I6" s="0"/>
      <c r="J6" s="0"/>
      <c r="K6" s="0"/>
      <c r="L6" s="0"/>
      <c r="M6" s="0"/>
    </row>
    <row r="7" customFormat="false" ht="12.75" hidden="false" customHeight="false" outlineLevel="0" collapsed="false">
      <c r="C7" s="0"/>
      <c r="D7" s="0"/>
      <c r="E7" s="0"/>
      <c r="F7" s="0"/>
      <c r="G7" s="0"/>
      <c r="H7" s="0"/>
      <c r="I7" s="0"/>
      <c r="J7" s="0"/>
      <c r="K7" s="57"/>
      <c r="L7" s="58"/>
      <c r="M7" s="0"/>
    </row>
    <row r="8" customFormat="false" ht="15.75" hidden="false" customHeight="false" outlineLevel="0" collapsed="false">
      <c r="C8" s="44" t="s">
        <v>0</v>
      </c>
      <c r="D8" s="44" t="s">
        <v>79</v>
      </c>
      <c r="E8" s="45" t="s">
        <v>2</v>
      </c>
      <c r="F8" s="44" t="s">
        <v>148</v>
      </c>
      <c r="G8" s="44" t="s">
        <v>149</v>
      </c>
      <c r="H8" s="44" t="s">
        <v>80</v>
      </c>
      <c r="I8" s="44" t="s">
        <v>81</v>
      </c>
      <c r="J8" s="44" t="s">
        <v>82</v>
      </c>
      <c r="K8" s="46" t="s">
        <v>7</v>
      </c>
      <c r="L8" s="44" t="s">
        <v>78</v>
      </c>
      <c r="M8" s="0"/>
    </row>
    <row r="9" customFormat="false" ht="16.5" hidden="false" customHeight="true" outlineLevel="0" collapsed="false">
      <c r="C9" s="44" t="s">
        <v>8</v>
      </c>
      <c r="D9" s="48" t="s">
        <v>55</v>
      </c>
      <c r="E9" s="48" t="str">
        <f aca="false">VLOOKUP(D9,'TB - PROCV'!$C$4:$G$110,2,0)</f>
        <v>Adutora do Agreste - Obra</v>
      </c>
      <c r="F9" s="48" t="n">
        <v>102</v>
      </c>
      <c r="G9" s="48" t="str">
        <f aca="false">VLOOKUP(D9,'TB - PROCV'!$C$3:$G$110,4,0)</f>
        <v>MIN - Adutora do Agreste - Obra</v>
      </c>
      <c r="H9" s="48" t="str">
        <f aca="false">VLOOKUP(D9,'TB - PROCV'!$C$4:$G$110,3,0)</f>
        <v>MINISTÉRIO DA INTEGRAÇÃO</v>
      </c>
      <c r="I9" s="48" t="s">
        <v>9</v>
      </c>
      <c r="J9" s="48" t="s">
        <v>901</v>
      </c>
      <c r="K9" s="49" t="n">
        <v>42739</v>
      </c>
      <c r="L9" s="50" t="n">
        <v>42000000</v>
      </c>
      <c r="M9" s="0"/>
    </row>
    <row r="10" customFormat="false" ht="13.5" hidden="false" customHeight="true" outlineLevel="0" collapsed="false">
      <c r="C10" s="44"/>
      <c r="D10" s="59" t="s">
        <v>85</v>
      </c>
      <c r="E10" s="48" t="str">
        <f aca="false">VLOOKUP(D10,'TB - PROCV'!$C$4:$G$110,2,0)</f>
        <v>Implantação do Sistema Adutor Suape em Porto de Galinhas</v>
      </c>
      <c r="F10" s="48" t="n">
        <v>103</v>
      </c>
      <c r="G10" s="48" t="str">
        <f aca="false">VLOOKUP(D10,'TB - PROCV'!$C$3:$G$110,4,0)</f>
        <v>Caixa/FGTS</v>
      </c>
      <c r="H10" s="48" t="str">
        <f aca="false">VLOOKUP(D10,'TB - PROCV'!$C$4:$G$110,3,0)</f>
        <v>MINISTÉRIO DAS CIDADES</v>
      </c>
      <c r="I10" s="48" t="s">
        <v>9</v>
      </c>
      <c r="J10" s="48" t="s">
        <v>902</v>
      </c>
      <c r="K10" s="49" t="n">
        <v>42739</v>
      </c>
      <c r="L10" s="50" t="n">
        <v>509272.42</v>
      </c>
      <c r="M10" s="0"/>
    </row>
    <row r="11" customFormat="false" ht="13.5" hidden="false" customHeight="true" outlineLevel="0" collapsed="false">
      <c r="C11" s="44"/>
      <c r="D11" s="48" t="s">
        <v>96</v>
      </c>
      <c r="E11" s="48" t="str">
        <f aca="false">VLOOKUP(D11,'TB - PROCV'!$C$4:$G$110,2,0)</f>
        <v>Anéis Secundários</v>
      </c>
      <c r="F11" s="48" t="n">
        <v>103</v>
      </c>
      <c r="G11" s="48" t="str">
        <f aca="false">VLOOKUP(D11,'TB - PROCV'!$C$3:$G$110,4,0)</f>
        <v>Caixa/FGTS</v>
      </c>
      <c r="H11" s="48" t="str">
        <f aca="false">VLOOKUP(D11,'TB - PROCV'!$C$4:$G$110,3,0)</f>
        <v>MINISTÉRIO DAS CIDADES</v>
      </c>
      <c r="I11" s="48" t="s">
        <v>9</v>
      </c>
      <c r="J11" s="48" t="s">
        <v>903</v>
      </c>
      <c r="K11" s="49" t="n">
        <v>42739</v>
      </c>
      <c r="L11" s="50" t="n">
        <v>1603190.5</v>
      </c>
      <c r="M11" s="0"/>
    </row>
    <row r="12" customFormat="false" ht="13.5" hidden="false" customHeight="true" outlineLevel="0" collapsed="false">
      <c r="C12" s="44"/>
      <c r="D12" s="59" t="s">
        <v>146</v>
      </c>
      <c r="E12" s="48" t="str">
        <f aca="false">VLOOKUP(D12,'TB - PROCV'!$C$4:$G$110,2,0)</f>
        <v>Implantação do SES Venturosa</v>
      </c>
      <c r="F12" s="48" t="n">
        <v>103</v>
      </c>
      <c r="G12" s="48" t="str">
        <f aca="false">VLOOKUP(D12,'TB - PROCV'!$C$3:$G$110,4,0)</f>
        <v>Caixa/FGTS</v>
      </c>
      <c r="H12" s="48" t="str">
        <f aca="false">VLOOKUP(D12,'TB - PROCV'!$C$4:$G$110,3,0)</f>
        <v>MINISTÉRIO DAS CIDADES</v>
      </c>
      <c r="I12" s="48" t="s">
        <v>9</v>
      </c>
      <c r="J12" s="48" t="s">
        <v>904</v>
      </c>
      <c r="K12" s="49" t="n">
        <v>42739</v>
      </c>
      <c r="L12" s="50" t="n">
        <v>1383317.52</v>
      </c>
      <c r="M12" s="0"/>
    </row>
    <row r="13" customFormat="false" ht="13.5" hidden="false" customHeight="true" outlineLevel="0" collapsed="false">
      <c r="C13" s="44"/>
      <c r="D13" s="48" t="s">
        <v>86</v>
      </c>
      <c r="E13" s="48" t="s">
        <v>905</v>
      </c>
      <c r="F13" s="48" t="n">
        <v>121</v>
      </c>
      <c r="G13" s="48" t="str">
        <f aca="false">VLOOKUP(D13,'TB - PROCV'!$C$3:$G$110,4,0)</f>
        <v>GE - Governo do Estado</v>
      </c>
      <c r="H13" s="48" t="str">
        <f aca="false">VLOOKUP(D13,'TB - PROCV'!$C$4:$G$110,3,0)</f>
        <v>GOVERNO DO ESTADO</v>
      </c>
      <c r="I13" s="48" t="s">
        <v>9</v>
      </c>
      <c r="J13" s="48" t="s">
        <v>906</v>
      </c>
      <c r="K13" s="49" t="n">
        <v>42761</v>
      </c>
      <c r="L13" s="50" t="n">
        <v>100000</v>
      </c>
      <c r="M13" s="0"/>
    </row>
    <row r="14" customFormat="false" ht="13.5" hidden="false" customHeight="true" outlineLevel="0" collapsed="false">
      <c r="C14" s="44"/>
      <c r="D14" s="48" t="s">
        <v>36</v>
      </c>
      <c r="E14" s="48" t="str">
        <f aca="false">VLOOKUP(D14,'TB - PROCV'!$C$4:$G$110,2,0)</f>
        <v>Sistema Adutor do Oeste</v>
      </c>
      <c r="F14" s="48" t="n">
        <v>102</v>
      </c>
      <c r="G14" s="48" t="str">
        <f aca="false">VLOOKUP(D14,'TB - PROCV'!$C$3:$G$110,4,0)</f>
        <v>Caixa/OGU</v>
      </c>
      <c r="H14" s="48" t="str">
        <f aca="false">VLOOKUP(D14,'TB - PROCV'!$C$4:$G$110,3,0)</f>
        <v>MINISTÉRIO DA INTEGRAÇÃO</v>
      </c>
      <c r="I14" s="48" t="s">
        <v>9</v>
      </c>
      <c r="J14" s="48" t="s">
        <v>907</v>
      </c>
      <c r="K14" s="49" t="n">
        <v>42768</v>
      </c>
      <c r="L14" s="50" t="n">
        <v>207245.07</v>
      </c>
      <c r="M14" s="0"/>
    </row>
    <row r="15" customFormat="false" ht="13.5" hidden="false" customHeight="true" outlineLevel="0" collapsed="false">
      <c r="C15" s="44"/>
      <c r="D15" s="59" t="s">
        <v>85</v>
      </c>
      <c r="E15" s="48" t="str">
        <f aca="false">VLOOKUP(D15,'TB - PROCV'!$C$4:$G$110,2,0)</f>
        <v>Implantação do Sistema Adutor Suape em Porto de Galinhas</v>
      </c>
      <c r="F15" s="48" t="n">
        <v>103</v>
      </c>
      <c r="G15" s="48" t="str">
        <f aca="false">VLOOKUP(D15,'TB - PROCV'!$C$3:$G$110,4,0)</f>
        <v>Caixa/FGTS</v>
      </c>
      <c r="H15" s="48" t="str">
        <f aca="false">VLOOKUP(D15,'TB - PROCV'!$C$4:$G$110,3,0)</f>
        <v>MINISTÉRIO DAS CIDADES</v>
      </c>
      <c r="I15" s="48" t="s">
        <v>9</v>
      </c>
      <c r="J15" s="48" t="s">
        <v>908</v>
      </c>
      <c r="K15" s="49" t="n">
        <v>42775</v>
      </c>
      <c r="L15" s="50" t="n">
        <v>510362.76</v>
      </c>
      <c r="M15" s="0"/>
    </row>
    <row r="16" customFormat="false" ht="13.5" hidden="false" customHeight="true" outlineLevel="0" collapsed="false">
      <c r="C16" s="44"/>
      <c r="D16" s="48" t="s">
        <v>115</v>
      </c>
      <c r="E16" s="48" t="str">
        <f aca="false">VLOOKUP(D16,'TB - PROCV'!$C$4:$G$110,2,0)</f>
        <v>Implantação do SES Garanhuns</v>
      </c>
      <c r="F16" s="48" t="n">
        <v>103</v>
      </c>
      <c r="G16" s="48" t="str">
        <f aca="false">VLOOKUP(D16,'TB - PROCV'!$C$3:$G$110,4,0)</f>
        <v>Caixa/FGTS</v>
      </c>
      <c r="H16" s="48" t="str">
        <f aca="false">VLOOKUP(D16,'TB - PROCV'!$C$4:$G$110,3,0)</f>
        <v>MINISTÉRIO DAS CIDADES</v>
      </c>
      <c r="I16" s="48" t="s">
        <v>9</v>
      </c>
      <c r="J16" s="48" t="s">
        <v>909</v>
      </c>
      <c r="K16" s="49" t="n">
        <v>42775</v>
      </c>
      <c r="L16" s="50" t="n">
        <v>192704.97</v>
      </c>
      <c r="M16" s="0"/>
    </row>
    <row r="17" customFormat="false" ht="13.5" hidden="false" customHeight="true" outlineLevel="0" collapsed="false">
      <c r="C17" s="44"/>
      <c r="D17" s="48" t="s">
        <v>83</v>
      </c>
      <c r="E17" s="48" t="str">
        <f aca="false">VLOOKUP(D17,'TB - PROCV'!$C$4:$G$110,2,0)</f>
        <v>PSH - Programa de Sustentabilidade Hidríca</v>
      </c>
      <c r="F17" s="48" t="n">
        <v>103</v>
      </c>
      <c r="G17" s="48" t="str">
        <f aca="false">VLOOKUP(D17,'TB - PROCV'!$C$3:$G$110,4,0)</f>
        <v>BIRD - PSH PE</v>
      </c>
      <c r="H17" s="48" t="str">
        <f aca="false">VLOOKUP(D17,'TB - PROCV'!$C$4:$G$110,3,0)</f>
        <v>BIRD - BANCO MUNDIAL - PSH</v>
      </c>
      <c r="I17" s="48" t="s">
        <v>9</v>
      </c>
      <c r="J17" s="48" t="s">
        <v>910</v>
      </c>
      <c r="K17" s="49" t="n">
        <v>42788</v>
      </c>
      <c r="L17" s="50" t="n">
        <v>23000000</v>
      </c>
      <c r="M17" s="0"/>
    </row>
    <row r="18" customFormat="false" ht="13.5" hidden="false" customHeight="true" outlineLevel="0" collapsed="false">
      <c r="C18" s="44"/>
      <c r="D18" s="48" t="s">
        <v>83</v>
      </c>
      <c r="E18" s="48" t="str">
        <f aca="false">VLOOKUP(D18,'TB - PROCV'!$C$4:$G$110,2,0)</f>
        <v>PSH - Programa de Sustentabilidade Hidríca</v>
      </c>
      <c r="F18" s="48" t="n">
        <v>103</v>
      </c>
      <c r="G18" s="48" t="str">
        <f aca="false">VLOOKUP(D18,'TB - PROCV'!$C$3:$G$110,4,0)</f>
        <v>BIRD - PSH PE</v>
      </c>
      <c r="H18" s="48" t="str">
        <f aca="false">VLOOKUP(D18,'TB - PROCV'!$C$4:$G$110,3,0)</f>
        <v>BIRD - BANCO MUNDIAL - PSH</v>
      </c>
      <c r="I18" s="48" t="s">
        <v>9</v>
      </c>
      <c r="J18" s="48" t="s">
        <v>911</v>
      </c>
      <c r="K18" s="49" t="n">
        <v>42790</v>
      </c>
      <c r="L18" s="50" t="n">
        <v>1000000</v>
      </c>
      <c r="M18" s="0"/>
    </row>
    <row r="19" customFormat="false" ht="13.5" hidden="false" customHeight="true" outlineLevel="0" collapsed="false">
      <c r="C19" s="44"/>
      <c r="D19" s="48" t="s">
        <v>83</v>
      </c>
      <c r="E19" s="48" t="str">
        <f aca="false">VLOOKUP(D19,'TB - PROCV'!$C$4:$G$110,2,0)</f>
        <v>PSH - Programa de Sustentabilidade Hidríca</v>
      </c>
      <c r="F19" s="48" t="n">
        <v>103</v>
      </c>
      <c r="G19" s="48" t="str">
        <f aca="false">VLOOKUP(D19,'TB - PROCV'!$C$3:$G$110,4,0)</f>
        <v>BIRD - PSH PE</v>
      </c>
      <c r="H19" s="48" t="str">
        <f aca="false">VLOOKUP(D19,'TB - PROCV'!$C$4:$G$110,3,0)</f>
        <v>BIRD - BANCO MUNDIAL - PSH</v>
      </c>
      <c r="I19" s="48" t="s">
        <v>9</v>
      </c>
      <c r="J19" s="48" t="s">
        <v>912</v>
      </c>
      <c r="K19" s="49" t="n">
        <v>42790</v>
      </c>
      <c r="L19" s="50" t="n">
        <v>3000000</v>
      </c>
      <c r="M19" s="0"/>
    </row>
    <row r="20" customFormat="false" ht="13.5" hidden="false" customHeight="true" outlineLevel="0" collapsed="false">
      <c r="C20" s="44"/>
      <c r="D20" s="48" t="s">
        <v>83</v>
      </c>
      <c r="E20" s="48" t="str">
        <f aca="false">VLOOKUP(D20,'TB - PROCV'!$C$4:$G$110,2,0)</f>
        <v>PSH - Programa de Sustentabilidade Hidríca</v>
      </c>
      <c r="F20" s="48" t="n">
        <v>103</v>
      </c>
      <c r="G20" s="48" t="str">
        <f aca="false">VLOOKUP(D20,'TB - PROCV'!$C$3:$G$110,4,0)</f>
        <v>BIRD - PSH PE</v>
      </c>
      <c r="H20" s="48" t="str">
        <f aca="false">VLOOKUP(D20,'TB - PROCV'!$C$4:$G$110,3,0)</f>
        <v>BIRD - BANCO MUNDIAL - PSH</v>
      </c>
      <c r="I20" s="48" t="s">
        <v>9</v>
      </c>
      <c r="J20" s="151" t="s">
        <v>835</v>
      </c>
      <c r="K20" s="49" t="n">
        <v>42790</v>
      </c>
      <c r="L20" s="50" t="n">
        <v>10000</v>
      </c>
      <c r="M20" s="0"/>
    </row>
    <row r="21" customFormat="false" ht="13.5" hidden="false" customHeight="true" outlineLevel="0" collapsed="false">
      <c r="C21" s="44"/>
      <c r="D21" s="48" t="s">
        <v>83</v>
      </c>
      <c r="E21" s="48" t="str">
        <f aca="false">VLOOKUP(D21,'TB - PROCV'!$C$4:$G$110,2,0)</f>
        <v>PSH - Programa de Sustentabilidade Hidríca</v>
      </c>
      <c r="F21" s="48" t="n">
        <v>103</v>
      </c>
      <c r="G21" s="48" t="str">
        <f aca="false">VLOOKUP(D21,'TB - PROCV'!$C$3:$G$110,4,0)</f>
        <v>BIRD - PSH PE</v>
      </c>
      <c r="H21" s="48" t="str">
        <f aca="false">VLOOKUP(D21,'TB - PROCV'!$C$4:$G$110,3,0)</f>
        <v>BIRD - BANCO MUNDIAL - PSH</v>
      </c>
      <c r="I21" s="48" t="s">
        <v>9</v>
      </c>
      <c r="J21" s="48" t="s">
        <v>837</v>
      </c>
      <c r="K21" s="49" t="n">
        <v>42790</v>
      </c>
      <c r="L21" s="50" t="n">
        <v>53029.47</v>
      </c>
      <c r="M21" s="0"/>
    </row>
    <row r="22" customFormat="false" ht="13.5" hidden="false" customHeight="true" outlineLevel="0" collapsed="false">
      <c r="C22" s="44"/>
      <c r="D22" s="48" t="s">
        <v>83</v>
      </c>
      <c r="E22" s="48" t="str">
        <f aca="false">VLOOKUP(D22,'TB - PROCV'!$C$4:$G$110,2,0)</f>
        <v>PSH - Programa de Sustentabilidade Hidríca</v>
      </c>
      <c r="F22" s="48" t="n">
        <v>103</v>
      </c>
      <c r="G22" s="48" t="str">
        <f aca="false">VLOOKUP(D22,'TB - PROCV'!$C$3:$G$110,4,0)</f>
        <v>BIRD - PSH PE</v>
      </c>
      <c r="H22" s="48" t="str">
        <f aca="false">VLOOKUP(D22,'TB - PROCV'!$C$4:$G$110,3,0)</f>
        <v>BIRD - BANCO MUNDIAL - PSH</v>
      </c>
      <c r="I22" s="48" t="s">
        <v>9</v>
      </c>
      <c r="J22" s="48" t="s">
        <v>882</v>
      </c>
      <c r="K22" s="49" t="n">
        <v>42790</v>
      </c>
      <c r="L22" s="50" t="n">
        <v>464908.38</v>
      </c>
      <c r="M22" s="0"/>
    </row>
    <row r="23" customFormat="false" ht="13.5" hidden="false" customHeight="true" outlineLevel="0" collapsed="false">
      <c r="C23" s="44"/>
      <c r="D23" s="48" t="s">
        <v>83</v>
      </c>
      <c r="E23" s="48" t="str">
        <f aca="false">VLOOKUP(D23,'TB - PROCV'!$C$4:$G$110,2,0)</f>
        <v>PSH - Programa de Sustentabilidade Hidríca</v>
      </c>
      <c r="F23" s="48" t="n">
        <v>103</v>
      </c>
      <c r="G23" s="48" t="str">
        <f aca="false">VLOOKUP(D23,'TB - PROCV'!$C$3:$G$110,4,0)</f>
        <v>BIRD - PSH PE</v>
      </c>
      <c r="H23" s="48" t="str">
        <f aca="false">VLOOKUP(D23,'TB - PROCV'!$C$4:$G$110,3,0)</f>
        <v>BIRD - BANCO MUNDIAL - PSH</v>
      </c>
      <c r="I23" s="48" t="s">
        <v>9</v>
      </c>
      <c r="J23" s="48" t="s">
        <v>874</v>
      </c>
      <c r="K23" s="49" t="n">
        <v>42790</v>
      </c>
      <c r="L23" s="50" t="n">
        <v>196260</v>
      </c>
      <c r="M23" s="0"/>
    </row>
    <row r="24" customFormat="false" ht="13.5" hidden="false" customHeight="true" outlineLevel="0" collapsed="false">
      <c r="C24" s="44"/>
      <c r="D24" s="48" t="s">
        <v>83</v>
      </c>
      <c r="E24" s="48" t="str">
        <f aca="false">VLOOKUP(D24,'TB - PROCV'!$C$4:$G$110,2,0)</f>
        <v>PSH - Programa de Sustentabilidade Hidríca</v>
      </c>
      <c r="F24" s="48" t="n">
        <v>103</v>
      </c>
      <c r="G24" s="48" t="str">
        <f aca="false">VLOOKUP(D24,'TB - PROCV'!$C$3:$G$110,4,0)</f>
        <v>BIRD - PSH PE</v>
      </c>
      <c r="H24" s="48" t="str">
        <f aca="false">VLOOKUP(D24,'TB - PROCV'!$C$4:$G$110,3,0)</f>
        <v>BIRD - BANCO MUNDIAL - PSH</v>
      </c>
      <c r="I24" s="48" t="s">
        <v>9</v>
      </c>
      <c r="J24" s="48" t="s">
        <v>831</v>
      </c>
      <c r="K24" s="49" t="n">
        <v>42790</v>
      </c>
      <c r="L24" s="50" t="n">
        <v>75199.71</v>
      </c>
      <c r="M24" s="0"/>
    </row>
    <row r="25" customFormat="false" ht="13.5" hidden="false" customHeight="true" outlineLevel="0" collapsed="false">
      <c r="C25" s="44"/>
      <c r="D25" s="48" t="s">
        <v>83</v>
      </c>
      <c r="E25" s="48" t="str">
        <f aca="false">VLOOKUP(D25,'TB - PROCV'!$C$4:$G$110,2,0)</f>
        <v>PSH - Programa de Sustentabilidade Hidríca</v>
      </c>
      <c r="F25" s="48" t="n">
        <v>103</v>
      </c>
      <c r="G25" s="48" t="str">
        <f aca="false">VLOOKUP(D25,'TB - PROCV'!$C$3:$G$110,4,0)</f>
        <v>BIRD - PSH PE</v>
      </c>
      <c r="H25" s="48" t="str">
        <f aca="false">VLOOKUP(D25,'TB - PROCV'!$C$4:$G$110,3,0)</f>
        <v>BIRD - BANCO MUNDIAL - PSH</v>
      </c>
      <c r="I25" s="48" t="s">
        <v>9</v>
      </c>
      <c r="J25" s="48" t="s">
        <v>833</v>
      </c>
      <c r="K25" s="49" t="n">
        <v>42790</v>
      </c>
      <c r="L25" s="50" t="n">
        <v>88595.53</v>
      </c>
      <c r="M25" s="0"/>
    </row>
    <row r="26" customFormat="false" ht="13.5" hidden="false" customHeight="true" outlineLevel="0" collapsed="false">
      <c r="C26" s="44"/>
      <c r="D26" s="48" t="s">
        <v>83</v>
      </c>
      <c r="E26" s="48" t="str">
        <f aca="false">VLOOKUP(D26,'TB - PROCV'!$C$4:$G$110,2,0)</f>
        <v>PSH - Programa de Sustentabilidade Hidríca</v>
      </c>
      <c r="F26" s="48" t="n">
        <v>103</v>
      </c>
      <c r="G26" s="48" t="str">
        <f aca="false">VLOOKUP(D26,'TB - PROCV'!$C$3:$G$110,4,0)</f>
        <v>BIRD - PSH PE</v>
      </c>
      <c r="H26" s="48" t="str">
        <f aca="false">VLOOKUP(D26,'TB - PROCV'!$C$4:$G$110,3,0)</f>
        <v>BIRD - BANCO MUNDIAL - PSH</v>
      </c>
      <c r="I26" s="48" t="s">
        <v>9</v>
      </c>
      <c r="J26" s="48" t="s">
        <v>836</v>
      </c>
      <c r="K26" s="49" t="n">
        <v>42790</v>
      </c>
      <c r="L26" s="50" t="n">
        <v>53425.55</v>
      </c>
      <c r="M26" s="0"/>
    </row>
    <row r="27" customFormat="false" ht="13.5" hidden="false" customHeight="true" outlineLevel="0" collapsed="false">
      <c r="C27" s="44"/>
      <c r="D27" s="48" t="s">
        <v>83</v>
      </c>
      <c r="E27" s="48" t="str">
        <f aca="false">VLOOKUP(D27,'TB - PROCV'!$C$4:$G$110,2,0)</f>
        <v>PSH - Programa de Sustentabilidade Hidríca</v>
      </c>
      <c r="F27" s="48" t="n">
        <v>103</v>
      </c>
      <c r="G27" s="48" t="str">
        <f aca="false">VLOOKUP(D27,'TB - PROCV'!$C$3:$G$110,4,0)</f>
        <v>BIRD - PSH PE</v>
      </c>
      <c r="H27" s="48" t="str">
        <f aca="false">VLOOKUP(D27,'TB - PROCV'!$C$4:$G$110,3,0)</f>
        <v>BIRD - BANCO MUNDIAL - PSH</v>
      </c>
      <c r="I27" s="48" t="s">
        <v>9</v>
      </c>
      <c r="J27" s="48" t="s">
        <v>832</v>
      </c>
      <c r="K27" s="49" t="n">
        <v>42790</v>
      </c>
      <c r="L27" s="50" t="n">
        <v>45153.59</v>
      </c>
      <c r="M27" s="0"/>
    </row>
    <row r="28" customFormat="false" ht="13.5" hidden="false" customHeight="true" outlineLevel="0" collapsed="false">
      <c r="C28" s="44"/>
      <c r="D28" s="48" t="s">
        <v>83</v>
      </c>
      <c r="E28" s="48" t="str">
        <f aca="false">VLOOKUP(D28,'TB - PROCV'!$C$4:$G$110,2,0)</f>
        <v>PSH - Programa de Sustentabilidade Hidríca</v>
      </c>
      <c r="F28" s="48" t="n">
        <v>103</v>
      </c>
      <c r="G28" s="48" t="str">
        <f aca="false">VLOOKUP(D28,'TB - PROCV'!$C$3:$G$110,4,0)</f>
        <v>BIRD - PSH PE</v>
      </c>
      <c r="H28" s="48" t="str">
        <f aca="false">VLOOKUP(D28,'TB - PROCV'!$C$4:$G$110,3,0)</f>
        <v>BIRD - BANCO MUNDIAL - PSH</v>
      </c>
      <c r="I28" s="48" t="s">
        <v>9</v>
      </c>
      <c r="J28" s="48" t="s">
        <v>834</v>
      </c>
      <c r="K28" s="49" t="n">
        <v>42790</v>
      </c>
      <c r="L28" s="50" t="n">
        <v>500000</v>
      </c>
      <c r="M28" s="0"/>
    </row>
    <row r="29" customFormat="false" ht="13.5" hidden="false" customHeight="true" outlineLevel="0" collapsed="false">
      <c r="C29" s="44"/>
      <c r="D29" s="48" t="s">
        <v>83</v>
      </c>
      <c r="E29" s="48" t="str">
        <f aca="false">VLOOKUP(D29,'TB - PROCV'!$C$4:$G$110,2,0)</f>
        <v>PSH - Programa de Sustentabilidade Hidríca</v>
      </c>
      <c r="F29" s="48" t="n">
        <v>103</v>
      </c>
      <c r="G29" s="48" t="str">
        <f aca="false">VLOOKUP(D29,'TB - PROCV'!$C$3:$G$110,4,0)</f>
        <v>BIRD - PSH PE</v>
      </c>
      <c r="H29" s="48" t="str">
        <f aca="false">VLOOKUP(D29,'TB - PROCV'!$C$4:$G$110,3,0)</f>
        <v>BIRD - BANCO MUNDIAL - PSH</v>
      </c>
      <c r="I29" s="48" t="s">
        <v>9</v>
      </c>
      <c r="J29" s="48" t="s">
        <v>913</v>
      </c>
      <c r="K29" s="49" t="n">
        <v>42790</v>
      </c>
      <c r="L29" s="50" t="n">
        <v>76776.71</v>
      </c>
      <c r="M29" s="0"/>
    </row>
    <row r="30" customFormat="false" ht="13.5" hidden="false" customHeight="true" outlineLevel="0" collapsed="false">
      <c r="C30" s="44"/>
      <c r="D30" s="48" t="s">
        <v>83</v>
      </c>
      <c r="E30" s="48" t="str">
        <f aca="false">VLOOKUP(D30,'TB - PROCV'!$C$4:$G$110,2,0)</f>
        <v>PSH - Programa de Sustentabilidade Hidríca</v>
      </c>
      <c r="F30" s="48" t="n">
        <v>103</v>
      </c>
      <c r="G30" s="48" t="str">
        <f aca="false">VLOOKUP(D30,'TB - PROCV'!$C$3:$G$110,4,0)</f>
        <v>BIRD - PSH PE</v>
      </c>
      <c r="H30" s="48" t="str">
        <f aca="false">VLOOKUP(D30,'TB - PROCV'!$C$4:$G$110,3,0)</f>
        <v>BIRD - BANCO MUNDIAL - PSH</v>
      </c>
      <c r="I30" s="48" t="s">
        <v>9</v>
      </c>
      <c r="J30" s="48" t="s">
        <v>859</v>
      </c>
      <c r="K30" s="49" t="n">
        <v>42790</v>
      </c>
      <c r="L30" s="50" t="n">
        <v>60000</v>
      </c>
      <c r="M30" s="0"/>
    </row>
    <row r="31" customFormat="false" ht="13.5" hidden="false" customHeight="true" outlineLevel="0" collapsed="false">
      <c r="C31" s="44"/>
      <c r="D31" s="48" t="s">
        <v>83</v>
      </c>
      <c r="E31" s="48" t="str">
        <f aca="false">VLOOKUP(D31,'TB - PROCV'!$C$4:$G$110,2,0)</f>
        <v>PSH - Programa de Sustentabilidade Hidríca</v>
      </c>
      <c r="F31" s="48" t="n">
        <v>103</v>
      </c>
      <c r="G31" s="48" t="str">
        <f aca="false">VLOOKUP(D31,'TB - PROCV'!$C$3:$G$110,4,0)</f>
        <v>BIRD - PSH PE</v>
      </c>
      <c r="H31" s="48" t="str">
        <f aca="false">VLOOKUP(D31,'TB - PROCV'!$C$4:$G$110,3,0)</f>
        <v>BIRD - BANCO MUNDIAL - PSH</v>
      </c>
      <c r="I31" s="48" t="s">
        <v>9</v>
      </c>
      <c r="J31" s="48" t="s">
        <v>830</v>
      </c>
      <c r="K31" s="49" t="n">
        <v>42790</v>
      </c>
      <c r="L31" s="50" t="n">
        <v>10000</v>
      </c>
      <c r="M31" s="0"/>
    </row>
    <row r="32" customFormat="false" ht="13.5" hidden="false" customHeight="true" outlineLevel="0" collapsed="false">
      <c r="C32" s="44"/>
      <c r="D32" s="48" t="s">
        <v>143</v>
      </c>
      <c r="E32" s="48" t="str">
        <f aca="false">VLOOKUP(D32,'TB - PROCV'!$C$4:$G$110,2,0)</f>
        <v>PSA - Programa de Saneamento do Rio Ipojuca</v>
      </c>
      <c r="F32" s="48" t="n">
        <v>103</v>
      </c>
      <c r="G32" s="48" t="str">
        <f aca="false">VLOOKUP(D32,'TB - PROCV'!$C$3:$G$110,4,0)</f>
        <v>BID - PSA IPOJUCA</v>
      </c>
      <c r="H32" s="48" t="str">
        <f aca="false">VLOOKUP(D32,'TB - PROCV'!$C$4:$G$110,3,0)</f>
        <v>BID - BANCO INTERAMERICANO DE DESENVOLVIMENTO - PSA</v>
      </c>
      <c r="I32" s="48" t="s">
        <v>9</v>
      </c>
      <c r="J32" s="48"/>
      <c r="K32" s="49" t="n">
        <v>42790</v>
      </c>
      <c r="L32" s="50" t="n">
        <v>1180845.45</v>
      </c>
      <c r="M32" s="0"/>
    </row>
    <row r="33" customFormat="false" ht="13.5" hidden="false" customHeight="true" outlineLevel="0" collapsed="false">
      <c r="C33" s="44"/>
      <c r="D33" s="48" t="s">
        <v>143</v>
      </c>
      <c r="E33" s="48" t="str">
        <f aca="false">VLOOKUP(D33,'TB - PROCV'!$C$4:$G$110,2,0)</f>
        <v>PSA - Programa de Saneamento do Rio Ipojuca</v>
      </c>
      <c r="F33" s="48" t="n">
        <v>103</v>
      </c>
      <c r="G33" s="48" t="str">
        <f aca="false">VLOOKUP(D33,'TB - PROCV'!$C$3:$G$110,4,0)</f>
        <v>BID - PSA IPOJUCA</v>
      </c>
      <c r="H33" s="48" t="str">
        <f aca="false">VLOOKUP(D33,'TB - PROCV'!$C$4:$G$110,3,0)</f>
        <v>BID - BANCO INTERAMERICANO DE DESENVOLVIMENTO - PSA</v>
      </c>
      <c r="I33" s="48" t="s">
        <v>9</v>
      </c>
      <c r="J33" s="48"/>
      <c r="K33" s="49" t="n">
        <v>42790</v>
      </c>
      <c r="L33" s="50" t="n">
        <v>3313501.95</v>
      </c>
      <c r="M33" s="0"/>
    </row>
    <row r="34" customFormat="false" ht="13.5" hidden="false" customHeight="true" outlineLevel="0" collapsed="false">
      <c r="C34" s="44"/>
      <c r="D34" s="48" t="s">
        <v>143</v>
      </c>
      <c r="E34" s="48" t="str">
        <f aca="false">VLOOKUP(D34,'TB - PROCV'!$C$4:$G$110,2,0)</f>
        <v>PSA - Programa de Saneamento do Rio Ipojuca</v>
      </c>
      <c r="F34" s="48" t="n">
        <v>103</v>
      </c>
      <c r="G34" s="48" t="str">
        <f aca="false">VLOOKUP(D34,'TB - PROCV'!$C$3:$G$110,4,0)</f>
        <v>BID - PSA IPOJUCA</v>
      </c>
      <c r="H34" s="48" t="str">
        <f aca="false">VLOOKUP(D34,'TB - PROCV'!$C$4:$G$110,3,0)</f>
        <v>BID - BANCO INTERAMERICANO DE DESENVOLVIMENTO - PSA</v>
      </c>
      <c r="I34" s="48" t="s">
        <v>9</v>
      </c>
      <c r="J34" s="48"/>
      <c r="K34" s="49" t="n">
        <v>42790</v>
      </c>
      <c r="L34" s="50" t="n">
        <v>257495.86</v>
      </c>
      <c r="M34" s="0"/>
    </row>
    <row r="35" customFormat="false" ht="13.5" hidden="false" customHeight="true" outlineLevel="0" collapsed="false">
      <c r="C35" s="44"/>
      <c r="D35" s="48" t="s">
        <v>143</v>
      </c>
      <c r="E35" s="48" t="str">
        <f aca="false">VLOOKUP(D35,'TB - PROCV'!$C$4:$G$110,2,0)</f>
        <v>PSA - Programa de Saneamento do Rio Ipojuca</v>
      </c>
      <c r="F35" s="48" t="n">
        <v>103</v>
      </c>
      <c r="G35" s="48" t="str">
        <f aca="false">VLOOKUP(D35,'TB - PROCV'!$C$3:$G$110,4,0)</f>
        <v>BID - PSA IPOJUCA</v>
      </c>
      <c r="H35" s="48" t="str">
        <f aca="false">VLOOKUP(D35,'TB - PROCV'!$C$4:$G$110,3,0)</f>
        <v>BID - BANCO INTERAMERICANO DE DESENVOLVIMENTO - PSA</v>
      </c>
      <c r="I35" s="48" t="s">
        <v>9</v>
      </c>
      <c r="J35" s="48"/>
      <c r="K35" s="49" t="n">
        <v>42790</v>
      </c>
      <c r="L35" s="50" t="n">
        <v>116596.76</v>
      </c>
      <c r="M35" s="0"/>
    </row>
    <row r="36" customFormat="false" ht="13.5" hidden="false" customHeight="true" outlineLevel="0" collapsed="false">
      <c r="C36" s="44"/>
      <c r="D36" s="48" t="s">
        <v>143</v>
      </c>
      <c r="E36" s="48" t="str">
        <f aca="false">VLOOKUP(D36,'TB - PROCV'!$C$4:$G$110,2,0)</f>
        <v>PSA - Programa de Saneamento do Rio Ipojuca</v>
      </c>
      <c r="F36" s="48" t="n">
        <v>103</v>
      </c>
      <c r="G36" s="48" t="str">
        <f aca="false">VLOOKUP(D36,'TB - PROCV'!$C$3:$G$110,4,0)</f>
        <v>BID - PSA IPOJUCA</v>
      </c>
      <c r="H36" s="48" t="str">
        <f aca="false">VLOOKUP(D36,'TB - PROCV'!$C$4:$G$110,3,0)</f>
        <v>BID - BANCO INTERAMERICANO DE DESENVOLVIMENTO - PSA</v>
      </c>
      <c r="I36" s="48" t="s">
        <v>9</v>
      </c>
      <c r="J36" s="48"/>
      <c r="K36" s="49" t="n">
        <v>42790</v>
      </c>
      <c r="L36" s="50" t="n">
        <v>209357.8</v>
      </c>
      <c r="M36" s="0"/>
    </row>
    <row r="37" customFormat="false" ht="13.5" hidden="false" customHeight="true" outlineLevel="0" collapsed="false">
      <c r="C37" s="44"/>
      <c r="D37" s="48" t="s">
        <v>143</v>
      </c>
      <c r="E37" s="48" t="str">
        <f aca="false">VLOOKUP(D37,'TB - PROCV'!$C$4:$G$110,2,0)</f>
        <v>PSA - Programa de Saneamento do Rio Ipojuca</v>
      </c>
      <c r="F37" s="48" t="n">
        <v>103</v>
      </c>
      <c r="G37" s="48" t="str">
        <f aca="false">VLOOKUP(D37,'TB - PROCV'!$C$3:$G$110,4,0)</f>
        <v>BID - PSA IPOJUCA</v>
      </c>
      <c r="H37" s="48" t="str">
        <f aca="false">VLOOKUP(D37,'TB - PROCV'!$C$4:$G$110,3,0)</f>
        <v>BID - BANCO INTERAMERICANO DE DESENVOLVIMENTO - PSA</v>
      </c>
      <c r="I37" s="48" t="s">
        <v>9</v>
      </c>
      <c r="J37" s="48"/>
      <c r="K37" s="49" t="n">
        <v>42790</v>
      </c>
      <c r="L37" s="50" t="n">
        <v>802113.45</v>
      </c>
      <c r="M37" s="0"/>
    </row>
    <row r="38" customFormat="false" ht="13.5" hidden="false" customHeight="true" outlineLevel="0" collapsed="false">
      <c r="C38" s="44"/>
      <c r="D38" s="48" t="s">
        <v>53</v>
      </c>
      <c r="E38" s="48" t="str">
        <f aca="false">VLOOKUP(D38,'TB - PROCV'!$C$4:$G$110,2,0)</f>
        <v>Ampliação de Adutora de Inhumas em Palmeirina</v>
      </c>
      <c r="F38" s="48" t="n">
        <v>102</v>
      </c>
      <c r="G38" s="48" t="str">
        <f aca="false">VLOOKUP(D38,'TB - PROCV'!$C$3:$G$110,4,0)</f>
        <v>Caixa/OGU</v>
      </c>
      <c r="H38" s="48" t="str">
        <f aca="false">VLOOKUP(D38,'TB - PROCV'!$C$4:$G$110,3,0)</f>
        <v>MINISTÉRIO DAS CIDADES</v>
      </c>
      <c r="I38" s="48" t="s">
        <v>9</v>
      </c>
      <c r="J38" s="48" t="s">
        <v>914</v>
      </c>
      <c r="K38" s="49" t="n">
        <v>42802</v>
      </c>
      <c r="L38" s="50" t="n">
        <v>313188.28</v>
      </c>
      <c r="M38" s="0"/>
    </row>
    <row r="39" customFormat="false" ht="13.5" hidden="false" customHeight="true" outlineLevel="0" collapsed="false">
      <c r="C39" s="44"/>
      <c r="D39" s="48" t="s">
        <v>55</v>
      </c>
      <c r="E39" s="48" t="str">
        <f aca="false">VLOOKUP(D39,'TB - PROCV'!$C$4:$G$110,2,0)</f>
        <v>Adutora do Agreste - Obra</v>
      </c>
      <c r="F39" s="48" t="n">
        <v>102</v>
      </c>
      <c r="G39" s="48" t="str">
        <f aca="false">VLOOKUP(D39,'TB - PROCV'!$C$3:$G$110,4,0)</f>
        <v>MIN - Adutora do Agreste - Obra</v>
      </c>
      <c r="H39" s="48" t="str">
        <f aca="false">VLOOKUP(D39,'TB - PROCV'!$C$4:$G$110,3,0)</f>
        <v>MINISTÉRIO DA INTEGRAÇÃO</v>
      </c>
      <c r="I39" s="48" t="s">
        <v>9</v>
      </c>
      <c r="J39" s="48" t="s">
        <v>915</v>
      </c>
      <c r="K39" s="49" t="n">
        <v>42802</v>
      </c>
      <c r="L39" s="50" t="n">
        <v>24310904.68</v>
      </c>
      <c r="M39" s="0"/>
    </row>
    <row r="40" customFormat="false" ht="13.5" hidden="false" customHeight="true" outlineLevel="0" collapsed="false">
      <c r="C40" s="44"/>
      <c r="D40" s="48" t="s">
        <v>105</v>
      </c>
      <c r="E40" s="48" t="str">
        <f aca="false">VLOOKUP(D40,'TB - PROCV'!$C$4:$G$110,2,0)</f>
        <v>Adequação/Ampliação do Distrito 8A</v>
      </c>
      <c r="F40" s="48" t="n">
        <v>103</v>
      </c>
      <c r="G40" s="48" t="str">
        <f aca="false">VLOOKUP(D40,'TB - PROCV'!$C$3:$G$110,4,0)</f>
        <v>Caixa/FGTS</v>
      </c>
      <c r="H40" s="48" t="str">
        <f aca="false">VLOOKUP(D40,'TB - PROCV'!$C$4:$G$110,3,0)</f>
        <v>MINISTÉRIO DAS CIDADES</v>
      </c>
      <c r="I40" s="48" t="s">
        <v>9</v>
      </c>
      <c r="J40" s="48" t="s">
        <v>916</v>
      </c>
      <c r="K40" s="49" t="n">
        <v>42809</v>
      </c>
      <c r="L40" s="50" t="n">
        <v>566489.01</v>
      </c>
      <c r="M40" s="0"/>
    </row>
    <row r="41" customFormat="false" ht="13.5" hidden="false" customHeight="true" outlineLevel="0" collapsed="false">
      <c r="C41" s="44"/>
      <c r="D41" s="48" t="s">
        <v>743</v>
      </c>
      <c r="E41" s="48" t="str">
        <f aca="false">VLOOKUP(D41,'TB - PROCV'!$C$4:$G$110,2,0)</f>
        <v>Implantação do Distrito 8B Recife</v>
      </c>
      <c r="F41" s="48" t="n">
        <v>103</v>
      </c>
      <c r="G41" s="48" t="str">
        <f aca="false">VLOOKUP(D41,'TB - PROCV'!$C$3:$G$110,4,0)</f>
        <v>Caixa/FGTS</v>
      </c>
      <c r="H41" s="48" t="str">
        <f aca="false">VLOOKUP(D41,'TB - PROCV'!$C$4:$G$110,3,0)</f>
        <v>MINISTÉRIO DAS CIDADES</v>
      </c>
      <c r="I41" s="48" t="s">
        <v>9</v>
      </c>
      <c r="J41" s="48" t="s">
        <v>917</v>
      </c>
      <c r="K41" s="49" t="n">
        <v>42817</v>
      </c>
      <c r="L41" s="50" t="n">
        <v>42103.34</v>
      </c>
      <c r="M41" s="0"/>
    </row>
    <row r="42" customFormat="false" ht="13.5" hidden="false" customHeight="true" outlineLevel="0" collapsed="false">
      <c r="C42" s="44"/>
      <c r="D42" s="48" t="s">
        <v>39</v>
      </c>
      <c r="E42" s="48" t="str">
        <f aca="false">VLOOKUP(D42,'TB - PROCV'!$C$4:$G$110,2,0)</f>
        <v>Ampliação SAA Tejucupapo e Ponta de Pedra de Goiana</v>
      </c>
      <c r="F42" s="48" t="n">
        <v>102</v>
      </c>
      <c r="G42" s="48" t="str">
        <f aca="false">VLOOKUP(D42,'TB - PROCV'!$C$3:$G$110,4,0)</f>
        <v>Caixa/OGU</v>
      </c>
      <c r="H42" s="48" t="str">
        <f aca="false">VLOOKUP(D42,'TB - PROCV'!$C$4:$G$110,3,0)</f>
        <v>MINISTÉRIO DAS CIDADES</v>
      </c>
      <c r="I42" s="48" t="s">
        <v>9</v>
      </c>
      <c r="J42" s="48" t="s">
        <v>918</v>
      </c>
      <c r="K42" s="49" t="n">
        <v>42821</v>
      </c>
      <c r="L42" s="50" t="n">
        <v>2883.77</v>
      </c>
      <c r="M42" s="0"/>
    </row>
    <row r="43" customFormat="false" ht="13.5" hidden="false" customHeight="true" outlineLevel="0" collapsed="false">
      <c r="C43" s="44"/>
      <c r="D43" s="48" t="s">
        <v>83</v>
      </c>
      <c r="E43" s="48" t="str">
        <f aca="false">VLOOKUP(D43,'TB - PROCV'!$C$4:$G$110,2,0)</f>
        <v>PSH - Programa de Sustentabilidade Hidríca</v>
      </c>
      <c r="F43" s="48" t="n">
        <v>103</v>
      </c>
      <c r="G43" s="48" t="str">
        <f aca="false">VLOOKUP(D43,'TB - PROCV'!$C$3:$G$110,4,0)</f>
        <v>BIRD - PSH PE</v>
      </c>
      <c r="H43" s="48" t="str">
        <f aca="false">VLOOKUP(D43,'TB - PROCV'!$C$4:$G$110,3,0)</f>
        <v>BIRD - BANCO MUNDIAL - PSH</v>
      </c>
      <c r="I43" s="48" t="s">
        <v>9</v>
      </c>
      <c r="J43" s="48" t="s">
        <v>919</v>
      </c>
      <c r="K43" s="49" t="n">
        <v>42824</v>
      </c>
      <c r="L43" s="50" t="n">
        <v>6039718.76</v>
      </c>
      <c r="M43" s="0"/>
    </row>
    <row r="44" customFormat="false" ht="13.5" hidden="false" customHeight="true" outlineLevel="0" collapsed="false">
      <c r="C44" s="44"/>
      <c r="D44" s="48" t="s">
        <v>83</v>
      </c>
      <c r="E44" s="48" t="str">
        <f aca="false">VLOOKUP(D44,'TB - PROCV'!$C$4:$G$110,2,0)</f>
        <v>PSH - Programa de Sustentabilidade Hidríca</v>
      </c>
      <c r="F44" s="48" t="n">
        <v>103</v>
      </c>
      <c r="G44" s="48" t="str">
        <f aca="false">VLOOKUP(D44,'TB - PROCV'!$C$3:$G$110,4,0)</f>
        <v>BIRD - PSH PE</v>
      </c>
      <c r="H44" s="48" t="str">
        <f aca="false">VLOOKUP(D44,'TB - PROCV'!$C$4:$G$110,3,0)</f>
        <v>BIRD - BANCO MUNDIAL - PSH</v>
      </c>
      <c r="I44" s="48" t="s">
        <v>9</v>
      </c>
      <c r="J44" s="48" t="s">
        <v>912</v>
      </c>
      <c r="K44" s="49" t="n">
        <v>42824</v>
      </c>
      <c r="L44" s="50" t="n">
        <v>5000000</v>
      </c>
      <c r="M44" s="0"/>
    </row>
    <row r="45" customFormat="false" ht="13.5" hidden="false" customHeight="true" outlineLevel="0" collapsed="false">
      <c r="C45" s="44"/>
      <c r="D45" s="48" t="s">
        <v>83</v>
      </c>
      <c r="E45" s="48" t="str">
        <f aca="false">VLOOKUP(D45,'TB - PROCV'!$C$4:$G$110,2,0)</f>
        <v>PSH - Programa de Sustentabilidade Hidríca</v>
      </c>
      <c r="F45" s="48" t="n">
        <v>103</v>
      </c>
      <c r="G45" s="48" t="str">
        <f aca="false">VLOOKUP(D45,'TB - PROCV'!$C$3:$G$110,4,0)</f>
        <v>BIRD - PSH PE</v>
      </c>
      <c r="H45" s="48" t="str">
        <f aca="false">VLOOKUP(D45,'TB - PROCV'!$C$4:$G$110,3,0)</f>
        <v>BIRD - BANCO MUNDIAL - PSH</v>
      </c>
      <c r="I45" s="48" t="s">
        <v>9</v>
      </c>
      <c r="J45" s="48" t="s">
        <v>920</v>
      </c>
      <c r="K45" s="49" t="n">
        <v>42824</v>
      </c>
      <c r="L45" s="50" t="n">
        <v>3500000</v>
      </c>
      <c r="M45" s="0"/>
    </row>
    <row r="46" customFormat="false" ht="13.5" hidden="false" customHeight="true" outlineLevel="0" collapsed="false">
      <c r="C46" s="44"/>
      <c r="D46" s="48" t="s">
        <v>143</v>
      </c>
      <c r="E46" s="48" t="str">
        <f aca="false">VLOOKUP(D46,'TB - PROCV'!$C$4:$G$110,2,0)</f>
        <v>PSA - Programa de Saneamento do Rio Ipojuca</v>
      </c>
      <c r="F46" s="48" t="n">
        <v>103</v>
      </c>
      <c r="G46" s="48" t="str">
        <f aca="false">VLOOKUP(D46,'TB - PROCV'!$C$3:$G$110,4,0)</f>
        <v>BID - PSA IPOJUCA</v>
      </c>
      <c r="H46" s="48" t="str">
        <f aca="false">VLOOKUP(D46,'TB - PROCV'!$C$4:$G$110,3,0)</f>
        <v>BID - BANCO INTERAMERICANO DE DESENVOLVIMENTO - PSA</v>
      </c>
      <c r="I46" s="48" t="s">
        <v>9</v>
      </c>
      <c r="J46" s="48"/>
      <c r="K46" s="49" t="n">
        <v>42824</v>
      </c>
      <c r="L46" s="50" t="n">
        <v>1672877.22</v>
      </c>
      <c r="M46" s="0"/>
    </row>
    <row r="47" customFormat="false" ht="13.5" hidden="false" customHeight="true" outlineLevel="0" collapsed="false">
      <c r="C47" s="44"/>
      <c r="D47" s="48" t="s">
        <v>143</v>
      </c>
      <c r="E47" s="48" t="str">
        <f aca="false">VLOOKUP(D47,'TB - PROCV'!$C$4:$G$110,2,0)</f>
        <v>PSA - Programa de Saneamento do Rio Ipojuca</v>
      </c>
      <c r="F47" s="48" t="n">
        <v>103</v>
      </c>
      <c r="G47" s="48" t="str">
        <f aca="false">VLOOKUP(D47,'TB - PROCV'!$C$3:$G$110,4,0)</f>
        <v>BID - PSA IPOJUCA</v>
      </c>
      <c r="H47" s="48" t="str">
        <f aca="false">VLOOKUP(D47,'TB - PROCV'!$C$4:$G$110,3,0)</f>
        <v>BID - BANCO INTERAMERICANO DE DESENVOLVIMENTO - PSA</v>
      </c>
      <c r="I47" s="48" t="s">
        <v>9</v>
      </c>
      <c r="J47" s="48"/>
      <c r="K47" s="49" t="n">
        <v>42824</v>
      </c>
      <c r="L47" s="50" t="n">
        <v>1968541.4</v>
      </c>
      <c r="M47" s="0"/>
    </row>
    <row r="48" customFormat="false" ht="13.5" hidden="false" customHeight="true" outlineLevel="0" collapsed="false">
      <c r="C48" s="44"/>
      <c r="D48" s="48" t="s">
        <v>143</v>
      </c>
      <c r="E48" s="48" t="str">
        <f aca="false">VLOOKUP(D48,'TB - PROCV'!$C$4:$G$110,2,0)</f>
        <v>PSA - Programa de Saneamento do Rio Ipojuca</v>
      </c>
      <c r="F48" s="48" t="n">
        <v>103</v>
      </c>
      <c r="G48" s="48" t="str">
        <f aca="false">VLOOKUP(D48,'TB - PROCV'!$C$3:$G$110,4,0)</f>
        <v>BID - PSA IPOJUCA</v>
      </c>
      <c r="H48" s="48" t="str">
        <f aca="false">VLOOKUP(D48,'TB - PROCV'!$C$4:$G$110,3,0)</f>
        <v>BID - BANCO INTERAMERICANO DE DESENVOLVIMENTO - PSA</v>
      </c>
      <c r="I48" s="48" t="s">
        <v>9</v>
      </c>
      <c r="J48" s="48"/>
      <c r="K48" s="49" t="n">
        <v>42824</v>
      </c>
      <c r="L48" s="50" t="n">
        <v>1392398.04</v>
      </c>
      <c r="M48" s="0"/>
    </row>
    <row r="49" customFormat="false" ht="13.5" hidden="false" customHeight="true" outlineLevel="0" collapsed="false">
      <c r="C49" s="44"/>
      <c r="D49" s="48" t="s">
        <v>143</v>
      </c>
      <c r="E49" s="48" t="str">
        <f aca="false">VLOOKUP(D49,'TB - PROCV'!$C$4:$G$110,2,0)</f>
        <v>PSA - Programa de Saneamento do Rio Ipojuca</v>
      </c>
      <c r="F49" s="48" t="n">
        <v>103</v>
      </c>
      <c r="G49" s="48" t="str">
        <f aca="false">VLOOKUP(D49,'TB - PROCV'!$C$3:$G$110,4,0)</f>
        <v>BID - PSA IPOJUCA</v>
      </c>
      <c r="H49" s="48" t="str">
        <f aca="false">VLOOKUP(D49,'TB - PROCV'!$C$4:$G$110,3,0)</f>
        <v>BID - BANCO INTERAMERICANO DE DESENVOLVIMENTO - PSA</v>
      </c>
      <c r="I49" s="48" t="s">
        <v>9</v>
      </c>
      <c r="J49" s="48"/>
      <c r="K49" s="49" t="n">
        <v>42824</v>
      </c>
      <c r="L49" s="50" t="n">
        <v>470986.54</v>
      </c>
      <c r="M49" s="0"/>
    </row>
    <row r="50" customFormat="false" ht="13.5" hidden="false" customHeight="true" outlineLevel="0" collapsed="false">
      <c r="C50" s="44"/>
      <c r="D50" s="48" t="s">
        <v>143</v>
      </c>
      <c r="E50" s="48" t="str">
        <f aca="false">VLOOKUP(D50,'TB - PROCV'!$C$4:$G$110,2,0)</f>
        <v>PSA - Programa de Saneamento do Rio Ipojuca</v>
      </c>
      <c r="F50" s="48" t="n">
        <v>103</v>
      </c>
      <c r="G50" s="48" t="str">
        <f aca="false">VLOOKUP(D50,'TB - PROCV'!$C$3:$G$110,4,0)</f>
        <v>BID - PSA IPOJUCA</v>
      </c>
      <c r="H50" s="48" t="str">
        <f aca="false">VLOOKUP(D50,'TB - PROCV'!$C$4:$G$110,3,0)</f>
        <v>BID - BANCO INTERAMERICANO DE DESENVOLVIMENTO - PSA</v>
      </c>
      <c r="I50" s="48" t="s">
        <v>9</v>
      </c>
      <c r="J50" s="48"/>
      <c r="K50" s="49" t="n">
        <v>42824</v>
      </c>
      <c r="L50" s="50" t="n">
        <v>209357.8</v>
      </c>
      <c r="M50" s="0"/>
    </row>
    <row r="51" customFormat="false" ht="13.5" hidden="false" customHeight="true" outlineLevel="0" collapsed="false">
      <c r="C51" s="44"/>
      <c r="D51" s="48" t="s">
        <v>143</v>
      </c>
      <c r="E51" s="48" t="str">
        <f aca="false">VLOOKUP(D51,'TB - PROCV'!$C$4:$G$110,2,0)</f>
        <v>PSA - Programa de Saneamento do Rio Ipojuca</v>
      </c>
      <c r="F51" s="48" t="n">
        <v>103</v>
      </c>
      <c r="G51" s="48" t="str">
        <f aca="false">VLOOKUP(D51,'TB - PROCV'!$C$3:$G$110,4,0)</f>
        <v>BID - PSA IPOJUCA</v>
      </c>
      <c r="H51" s="48" t="str">
        <f aca="false">VLOOKUP(D51,'TB - PROCV'!$C$4:$G$110,3,0)</f>
        <v>BID - BANCO INTERAMERICANO DE DESENVOLVIMENTO - PSA</v>
      </c>
      <c r="I51" s="48" t="s">
        <v>9</v>
      </c>
      <c r="J51" s="48"/>
      <c r="K51" s="49" t="n">
        <v>42824</v>
      </c>
      <c r="L51" s="50" t="n">
        <v>112976.04</v>
      </c>
      <c r="M51" s="0"/>
    </row>
    <row r="52" customFormat="false" ht="13.5" hidden="false" customHeight="true" outlineLevel="0" collapsed="false">
      <c r="C52" s="44"/>
      <c r="D52" s="48" t="s">
        <v>143</v>
      </c>
      <c r="E52" s="48" t="str">
        <f aca="false">VLOOKUP(D52,'TB - PROCV'!$C$4:$G$110,2,0)</f>
        <v>PSA - Programa de Saneamento do Rio Ipojuca</v>
      </c>
      <c r="F52" s="48" t="n">
        <v>103</v>
      </c>
      <c r="G52" s="48" t="str">
        <f aca="false">VLOOKUP(D52,'TB - PROCV'!$C$3:$G$110,4,0)</f>
        <v>BID - PSA IPOJUCA</v>
      </c>
      <c r="H52" s="48" t="str">
        <f aca="false">VLOOKUP(D52,'TB - PROCV'!$C$4:$G$110,3,0)</f>
        <v>BID - BANCO INTERAMERICANO DE DESENVOLVIMENTO - PSA</v>
      </c>
      <c r="I52" s="48" t="s">
        <v>9</v>
      </c>
      <c r="J52" s="48"/>
      <c r="K52" s="49" t="n">
        <v>42824</v>
      </c>
      <c r="L52" s="50" t="n">
        <v>120088.73</v>
      </c>
      <c r="M52" s="0"/>
    </row>
    <row r="53" customFormat="false" ht="13.5" hidden="false" customHeight="true" outlineLevel="0" collapsed="false">
      <c r="C53" s="44"/>
      <c r="D53" s="48" t="s">
        <v>143</v>
      </c>
      <c r="E53" s="48" t="str">
        <f aca="false">VLOOKUP(D53,'TB - PROCV'!$C$4:$G$110,2,0)</f>
        <v>PSA - Programa de Saneamento do Rio Ipojuca</v>
      </c>
      <c r="F53" s="48" t="n">
        <v>103</v>
      </c>
      <c r="G53" s="48" t="str">
        <f aca="false">VLOOKUP(D53,'TB - PROCV'!$C$3:$G$110,4,0)</f>
        <v>BID - PSA IPOJUCA</v>
      </c>
      <c r="H53" s="48" t="str">
        <f aca="false">VLOOKUP(D53,'TB - PROCV'!$C$4:$G$110,3,0)</f>
        <v>BID - BANCO INTERAMERICANO DE DESENVOLVIMENTO - PSA</v>
      </c>
      <c r="I53" s="48" t="s">
        <v>9</v>
      </c>
      <c r="J53" s="48"/>
      <c r="K53" s="49" t="n">
        <v>42824</v>
      </c>
      <c r="L53" s="50" t="n">
        <v>116596.76</v>
      </c>
      <c r="M53" s="0"/>
    </row>
    <row r="54" customFormat="false" ht="13.5" hidden="false" customHeight="true" outlineLevel="0" collapsed="false">
      <c r="C54" s="44"/>
      <c r="D54" s="48" t="s">
        <v>143</v>
      </c>
      <c r="E54" s="48" t="str">
        <f aca="false">VLOOKUP(D54,'TB - PROCV'!$C$4:$G$110,2,0)</f>
        <v>PSA - Programa de Saneamento do Rio Ipojuca</v>
      </c>
      <c r="F54" s="48" t="n">
        <v>103</v>
      </c>
      <c r="G54" s="48" t="str">
        <f aca="false">VLOOKUP(D54,'TB - PROCV'!$C$3:$G$110,4,0)</f>
        <v>BID - PSA IPOJUCA</v>
      </c>
      <c r="H54" s="48" t="str">
        <f aca="false">VLOOKUP(D54,'TB - PROCV'!$C$4:$G$110,3,0)</f>
        <v>BID - BANCO INTERAMERICANO DE DESENVOLVIMENTO - PSA</v>
      </c>
      <c r="I54" s="48" t="s">
        <v>9</v>
      </c>
      <c r="J54" s="48"/>
      <c r="K54" s="49" t="n">
        <v>42824</v>
      </c>
      <c r="L54" s="50" t="n">
        <v>56226.2</v>
      </c>
      <c r="M54" s="0"/>
    </row>
    <row r="55" customFormat="false" ht="13.5" hidden="false" customHeight="true" outlineLevel="0" collapsed="false">
      <c r="C55" s="44"/>
      <c r="D55" s="59" t="s">
        <v>146</v>
      </c>
      <c r="E55" s="48" t="str">
        <f aca="false">VLOOKUP(D55,'TB - PROCV'!$C$4:$G$110,2,0)</f>
        <v>Implantação do SES Venturosa</v>
      </c>
      <c r="F55" s="48" t="n">
        <v>103</v>
      </c>
      <c r="G55" s="48" t="str">
        <f aca="false">VLOOKUP(D55,'TB - PROCV'!$C$3:$G$110,4,0)</f>
        <v>Caixa/FGTS</v>
      </c>
      <c r="H55" s="48" t="str">
        <f aca="false">VLOOKUP(D55,'TB - PROCV'!$C$4:$G$110,3,0)</f>
        <v>MINISTÉRIO DAS CIDADES</v>
      </c>
      <c r="I55" s="48" t="s">
        <v>9</v>
      </c>
      <c r="J55" s="48" t="s">
        <v>921</v>
      </c>
      <c r="K55" s="49" t="n">
        <v>42830</v>
      </c>
      <c r="L55" s="50" t="n">
        <v>1483648.45</v>
      </c>
      <c r="M55" s="0"/>
    </row>
    <row r="56" customFormat="false" ht="13.5" hidden="false" customHeight="true" outlineLevel="0" collapsed="false">
      <c r="C56" s="44"/>
      <c r="D56" s="48" t="s">
        <v>55</v>
      </c>
      <c r="E56" s="48" t="str">
        <f aca="false">VLOOKUP(D56,'TB - PROCV'!$C$4:$G$110,2,0)</f>
        <v>Adutora do Agreste - Obra</v>
      </c>
      <c r="F56" s="48" t="n">
        <v>102</v>
      </c>
      <c r="G56" s="48" t="str">
        <f aca="false">VLOOKUP(D56,'TB - PROCV'!$C$3:$G$110,4,0)</f>
        <v>MIN - Adutora do Agreste - Obra</v>
      </c>
      <c r="H56" s="48" t="str">
        <f aca="false">VLOOKUP(D56,'TB - PROCV'!$C$4:$G$110,3,0)</f>
        <v>MINISTÉRIO DA INTEGRAÇÃO</v>
      </c>
      <c r="I56" s="48" t="s">
        <v>9</v>
      </c>
      <c r="J56" s="48" t="s">
        <v>922</v>
      </c>
      <c r="K56" s="49" t="n">
        <v>42837</v>
      </c>
      <c r="L56" s="50" t="n">
        <v>16000000</v>
      </c>
      <c r="M56" s="0"/>
    </row>
    <row r="57" customFormat="false" ht="13.5" hidden="false" customHeight="true" outlineLevel="0" collapsed="false">
      <c r="C57" s="44"/>
      <c r="D57" s="48" t="s">
        <v>115</v>
      </c>
      <c r="E57" s="48" t="str">
        <f aca="false">VLOOKUP(D57,'TB - PROCV'!$C$4:$G$110,2,0)</f>
        <v>Implantação do SES Garanhuns</v>
      </c>
      <c r="F57" s="48" t="n">
        <v>103</v>
      </c>
      <c r="G57" s="48" t="str">
        <f aca="false">VLOOKUP(D57,'TB - PROCV'!$C$3:$G$110,4,0)</f>
        <v>Caixa/FGTS</v>
      </c>
      <c r="H57" s="48" t="str">
        <f aca="false">VLOOKUP(D57,'TB - PROCV'!$C$4:$G$110,3,0)</f>
        <v>MINISTÉRIO DAS CIDADES</v>
      </c>
      <c r="I57" s="48" t="s">
        <v>9</v>
      </c>
      <c r="J57" s="48" t="s">
        <v>923</v>
      </c>
      <c r="K57" s="49" t="n">
        <v>42844</v>
      </c>
      <c r="L57" s="50" t="n">
        <v>29636.69</v>
      </c>
      <c r="M57" s="0"/>
    </row>
    <row r="58" customFormat="false" ht="13.5" hidden="false" customHeight="true" outlineLevel="0" collapsed="false">
      <c r="C58" s="44"/>
      <c r="D58" s="48" t="s">
        <v>83</v>
      </c>
      <c r="E58" s="48" t="str">
        <f aca="false">VLOOKUP(D58,'TB - PROCV'!$C$4:$G$110,2,0)</f>
        <v>PSH - Programa de Sustentabilidade Hidríca</v>
      </c>
      <c r="F58" s="48" t="n">
        <v>103</v>
      </c>
      <c r="G58" s="48" t="str">
        <f aca="false">VLOOKUP(D58,'TB - PROCV'!$C$3:$G$110,4,0)</f>
        <v>BIRD - PSH PE</v>
      </c>
      <c r="H58" s="48" t="str">
        <f aca="false">VLOOKUP(D58,'TB - PROCV'!$C$4:$G$110,3,0)</f>
        <v>BIRD - BANCO MUNDIAL - PSH</v>
      </c>
      <c r="I58" s="48" t="s">
        <v>9</v>
      </c>
      <c r="J58" s="48" t="s">
        <v>924</v>
      </c>
      <c r="K58" s="49" t="n">
        <v>42857</v>
      </c>
      <c r="L58" s="50" t="n">
        <v>6000000</v>
      </c>
      <c r="M58" s="0"/>
    </row>
    <row r="59" customFormat="false" ht="13.5" hidden="false" customHeight="true" outlineLevel="0" collapsed="false">
      <c r="C59" s="44"/>
      <c r="D59" s="48" t="s">
        <v>83</v>
      </c>
      <c r="E59" s="48" t="str">
        <f aca="false">VLOOKUP(D59,'TB - PROCV'!$C$4:$G$110,2,0)</f>
        <v>PSH - Programa de Sustentabilidade Hidríca</v>
      </c>
      <c r="F59" s="48" t="n">
        <v>103</v>
      </c>
      <c r="G59" s="48" t="str">
        <f aca="false">VLOOKUP(D59,'TB - PROCV'!$C$3:$G$110,4,0)</f>
        <v>BIRD - PSH PE</v>
      </c>
      <c r="H59" s="48" t="str">
        <f aca="false">VLOOKUP(D59,'TB - PROCV'!$C$4:$G$110,3,0)</f>
        <v>BIRD - BANCO MUNDIAL - PSH</v>
      </c>
      <c r="I59" s="48" t="s">
        <v>9</v>
      </c>
      <c r="J59" s="48" t="s">
        <v>925</v>
      </c>
      <c r="K59" s="49" t="n">
        <v>42857</v>
      </c>
      <c r="L59" s="50" t="n">
        <v>3000000</v>
      </c>
      <c r="M59" s="0"/>
    </row>
    <row r="60" customFormat="false" ht="13.5" hidden="false" customHeight="true" outlineLevel="0" collapsed="false">
      <c r="C60" s="44"/>
      <c r="D60" s="48" t="s">
        <v>83</v>
      </c>
      <c r="E60" s="48" t="str">
        <f aca="false">VLOOKUP(D60,'TB - PROCV'!$C$4:$G$110,2,0)</f>
        <v>PSH - Programa de Sustentabilidade Hidríca</v>
      </c>
      <c r="F60" s="48" t="n">
        <v>103</v>
      </c>
      <c r="G60" s="48" t="str">
        <f aca="false">VLOOKUP(D60,'TB - PROCV'!$C$3:$G$110,4,0)</f>
        <v>BIRD - PSH PE</v>
      </c>
      <c r="H60" s="48" t="str">
        <f aca="false">VLOOKUP(D60,'TB - PROCV'!$C$4:$G$110,3,0)</f>
        <v>BIRD - BANCO MUNDIAL - PSH</v>
      </c>
      <c r="I60" s="48" t="s">
        <v>9</v>
      </c>
      <c r="J60" s="48" t="s">
        <v>926</v>
      </c>
      <c r="K60" s="49" t="n">
        <v>42857</v>
      </c>
      <c r="L60" s="50" t="n">
        <v>3000000</v>
      </c>
      <c r="M60" s="0"/>
    </row>
    <row r="61" customFormat="false" ht="13.5" hidden="false" customHeight="true" outlineLevel="0" collapsed="false">
      <c r="C61" s="44"/>
      <c r="D61" s="48" t="s">
        <v>143</v>
      </c>
      <c r="E61" s="48" t="str">
        <f aca="false">VLOOKUP(D61,'TB - PROCV'!$C$4:$G$110,2,0)</f>
        <v>PSA - Programa de Saneamento do Rio Ipojuca</v>
      </c>
      <c r="F61" s="48" t="n">
        <v>103</v>
      </c>
      <c r="G61" s="48" t="str">
        <f aca="false">VLOOKUP(D61,'TB - PROCV'!$C$3:$G$110,4,0)</f>
        <v>BID - PSA IPOJUCA</v>
      </c>
      <c r="H61" s="48" t="str">
        <f aca="false">VLOOKUP(D61,'TB - PROCV'!$C$4:$G$110,3,0)</f>
        <v>BID - BANCO INTERAMERICANO DE DESENVOLVIMENTO - PSA</v>
      </c>
      <c r="I61" s="48" t="s">
        <v>9</v>
      </c>
      <c r="J61" s="150"/>
      <c r="K61" s="49" t="n">
        <v>42857</v>
      </c>
      <c r="L61" s="50" t="n">
        <v>4935229.4</v>
      </c>
      <c r="M61" s="0"/>
    </row>
    <row r="62" customFormat="false" ht="13.5" hidden="false" customHeight="true" outlineLevel="0" collapsed="false">
      <c r="C62" s="44"/>
      <c r="D62" s="48" t="s">
        <v>143</v>
      </c>
      <c r="E62" s="48" t="str">
        <f aca="false">VLOOKUP(D62,'TB - PROCV'!$C$4:$G$110,2,0)</f>
        <v>PSA - Programa de Saneamento do Rio Ipojuca</v>
      </c>
      <c r="F62" s="48" t="n">
        <v>103</v>
      </c>
      <c r="G62" s="48" t="str">
        <f aca="false">VLOOKUP(D62,'TB - PROCV'!$C$3:$G$110,4,0)</f>
        <v>BID - PSA IPOJUCA</v>
      </c>
      <c r="H62" s="48" t="str">
        <f aca="false">VLOOKUP(D62,'TB - PROCV'!$C$4:$G$110,3,0)</f>
        <v>BID - BANCO INTERAMERICANO DE DESENVOLVIMENTO - PSA</v>
      </c>
      <c r="I62" s="48" t="s">
        <v>9</v>
      </c>
      <c r="J62" s="150"/>
      <c r="K62" s="49" t="n">
        <v>42857</v>
      </c>
      <c r="L62" s="50" t="n">
        <v>3273958.59</v>
      </c>
      <c r="M62" s="0"/>
    </row>
    <row r="63" customFormat="false" ht="13.5" hidden="false" customHeight="true" outlineLevel="0" collapsed="false">
      <c r="C63" s="44"/>
      <c r="D63" s="48" t="s">
        <v>143</v>
      </c>
      <c r="E63" s="48" t="str">
        <f aca="false">VLOOKUP(D63,'TB - PROCV'!$C$4:$G$110,2,0)</f>
        <v>PSA - Programa de Saneamento do Rio Ipojuca</v>
      </c>
      <c r="F63" s="48" t="n">
        <v>103</v>
      </c>
      <c r="G63" s="48" t="str">
        <f aca="false">VLOOKUP(D63,'TB - PROCV'!$C$3:$G$110,4,0)</f>
        <v>BID - PSA IPOJUCA</v>
      </c>
      <c r="H63" s="48" t="str">
        <f aca="false">VLOOKUP(D63,'TB - PROCV'!$C$4:$G$110,3,0)</f>
        <v>BID - BANCO INTERAMERICANO DE DESENVOLVIMENTO - PSA</v>
      </c>
      <c r="I63" s="48" t="s">
        <v>9</v>
      </c>
      <c r="J63" s="150"/>
      <c r="K63" s="49" t="n">
        <v>42857</v>
      </c>
      <c r="L63" s="64" t="n">
        <v>2573799.99</v>
      </c>
      <c r="M63" s="0"/>
    </row>
    <row r="64" customFormat="false" ht="13.5" hidden="false" customHeight="true" outlineLevel="0" collapsed="false">
      <c r="C64" s="44"/>
      <c r="D64" s="48" t="s">
        <v>143</v>
      </c>
      <c r="E64" s="48" t="str">
        <f aca="false">VLOOKUP(D64,'TB - PROCV'!$C$4:$G$110,2,0)</f>
        <v>PSA - Programa de Saneamento do Rio Ipojuca</v>
      </c>
      <c r="F64" s="48" t="n">
        <v>103</v>
      </c>
      <c r="G64" s="48" t="str">
        <f aca="false">VLOOKUP(D64,'TB - PROCV'!$C$3:$G$110,4,0)</f>
        <v>BID - PSA IPOJUCA</v>
      </c>
      <c r="H64" s="48" t="str">
        <f aca="false">VLOOKUP(D64,'TB - PROCV'!$C$4:$G$110,3,0)</f>
        <v>BID - BANCO INTERAMERICANO DE DESENVOLVIMENTO - PSA</v>
      </c>
      <c r="I64" s="48" t="s">
        <v>9</v>
      </c>
      <c r="J64" s="150"/>
      <c r="K64" s="49" t="n">
        <v>42857</v>
      </c>
      <c r="L64" s="50" t="n">
        <v>2317523.47</v>
      </c>
      <c r="M64" s="0"/>
    </row>
    <row r="65" customFormat="false" ht="13.5" hidden="false" customHeight="true" outlineLevel="0" collapsed="false">
      <c r="C65" s="44"/>
      <c r="D65" s="48" t="s">
        <v>143</v>
      </c>
      <c r="E65" s="48" t="str">
        <f aca="false">VLOOKUP(D65,'TB - PROCV'!$C$4:$G$110,2,0)</f>
        <v>PSA - Programa de Saneamento do Rio Ipojuca</v>
      </c>
      <c r="F65" s="48" t="n">
        <v>103</v>
      </c>
      <c r="G65" s="48" t="str">
        <f aca="false">VLOOKUP(D65,'TB - PROCV'!$C$3:$G$110,4,0)</f>
        <v>BID - PSA IPOJUCA</v>
      </c>
      <c r="H65" s="48" t="str">
        <f aca="false">VLOOKUP(D65,'TB - PROCV'!$C$4:$G$110,3,0)</f>
        <v>BID - BANCO INTERAMERICANO DE DESENVOLVIMENTO - PSA</v>
      </c>
      <c r="I65" s="48" t="s">
        <v>9</v>
      </c>
      <c r="J65" s="150"/>
      <c r="K65" s="49" t="n">
        <v>42857</v>
      </c>
      <c r="L65" s="50" t="n">
        <v>930637.93</v>
      </c>
      <c r="M65" s="0"/>
    </row>
    <row r="66" customFormat="false" ht="13.5" hidden="false" customHeight="true" outlineLevel="0" collapsed="false">
      <c r="C66" s="44"/>
      <c r="D66" s="48" t="s">
        <v>143</v>
      </c>
      <c r="E66" s="48" t="str">
        <f aca="false">VLOOKUP(D66,'TB - PROCV'!$C$4:$G$110,2,0)</f>
        <v>PSA - Programa de Saneamento do Rio Ipojuca</v>
      </c>
      <c r="F66" s="48" t="n">
        <v>103</v>
      </c>
      <c r="G66" s="48" t="str">
        <f aca="false">VLOOKUP(D66,'TB - PROCV'!$C$3:$G$110,4,0)</f>
        <v>BID - PSA IPOJUCA</v>
      </c>
      <c r="H66" s="48" t="str">
        <f aca="false">VLOOKUP(D66,'TB - PROCV'!$C$4:$G$110,3,0)</f>
        <v>BID - BANCO INTERAMERICANO DE DESENVOLVIMENTO - PSA</v>
      </c>
      <c r="I66" s="48" t="s">
        <v>9</v>
      </c>
      <c r="J66" s="150"/>
      <c r="K66" s="49" t="n">
        <v>42857</v>
      </c>
      <c r="L66" s="50" t="n">
        <v>276306.47</v>
      </c>
      <c r="M66" s="0"/>
    </row>
    <row r="67" customFormat="false" ht="13.5" hidden="false" customHeight="true" outlineLevel="0" collapsed="false">
      <c r="C67" s="44"/>
      <c r="D67" s="48" t="s">
        <v>143</v>
      </c>
      <c r="E67" s="48" t="str">
        <f aca="false">VLOOKUP(D67,'TB - PROCV'!$C$4:$G$110,2,0)</f>
        <v>PSA - Programa de Saneamento do Rio Ipojuca</v>
      </c>
      <c r="F67" s="48" t="n">
        <v>103</v>
      </c>
      <c r="G67" s="48" t="str">
        <f aca="false">VLOOKUP(D67,'TB - PROCV'!$C$3:$G$110,4,0)</f>
        <v>BID - PSA IPOJUCA</v>
      </c>
      <c r="H67" s="48" t="str">
        <f aca="false">VLOOKUP(D67,'TB - PROCV'!$C$4:$G$110,3,0)</f>
        <v>BID - BANCO INTERAMERICANO DE DESENVOLVIMENTO - PSA</v>
      </c>
      <c r="I67" s="48" t="s">
        <v>9</v>
      </c>
      <c r="J67" s="150"/>
      <c r="K67" s="49" t="n">
        <v>42857</v>
      </c>
      <c r="L67" s="50" t="n">
        <v>280835.22</v>
      </c>
      <c r="M67" s="0"/>
    </row>
    <row r="68" customFormat="false" ht="13.5" hidden="false" customHeight="true" outlineLevel="0" collapsed="false">
      <c r="C68" s="44"/>
      <c r="D68" s="48" t="s">
        <v>143</v>
      </c>
      <c r="E68" s="48" t="str">
        <f aca="false">VLOOKUP(D68,'TB - PROCV'!$C$4:$G$110,2,0)</f>
        <v>PSA - Programa de Saneamento do Rio Ipojuca</v>
      </c>
      <c r="F68" s="48" t="n">
        <v>103</v>
      </c>
      <c r="G68" s="48" t="str">
        <f aca="false">VLOOKUP(D68,'TB - PROCV'!$C$3:$G$110,4,0)</f>
        <v>BID - PSA IPOJUCA</v>
      </c>
      <c r="H68" s="48" t="str">
        <f aca="false">VLOOKUP(D68,'TB - PROCV'!$C$4:$G$110,3,0)</f>
        <v>BID - BANCO INTERAMERICANO DE DESENVOLVIMENTO - PSA</v>
      </c>
      <c r="I68" s="48" t="s">
        <v>9</v>
      </c>
      <c r="J68" s="150"/>
      <c r="K68" s="49" t="n">
        <v>42857</v>
      </c>
      <c r="L68" s="50" t="n">
        <v>447899.99</v>
      </c>
      <c r="M68" s="0"/>
    </row>
    <row r="69" customFormat="false" ht="13.5" hidden="false" customHeight="true" outlineLevel="0" collapsed="false">
      <c r="C69" s="44"/>
      <c r="D69" s="48" t="s">
        <v>55</v>
      </c>
      <c r="E69" s="48" t="str">
        <f aca="false">VLOOKUP(D69,'TB - PROCV'!$C$4:$G$110,2,0)</f>
        <v>Adutora do Agreste - Obra</v>
      </c>
      <c r="F69" s="48" t="n">
        <v>102</v>
      </c>
      <c r="G69" s="48" t="str">
        <f aca="false">VLOOKUP(D69,'TB - PROCV'!$C$3:$G$110,4,0)</f>
        <v>MIN - Adutora do Agreste - Obra</v>
      </c>
      <c r="H69" s="48" t="str">
        <f aca="false">VLOOKUP(D69,'TB - PROCV'!$C$4:$G$110,3,0)</f>
        <v>MINISTÉRIO DA INTEGRAÇÃO</v>
      </c>
      <c r="I69" s="48" t="s">
        <v>9</v>
      </c>
      <c r="J69" s="150" t="s">
        <v>927</v>
      </c>
      <c r="K69" s="49" t="n">
        <v>42867</v>
      </c>
      <c r="L69" s="50" t="n">
        <v>2046854.34</v>
      </c>
      <c r="M69" s="0"/>
    </row>
    <row r="70" customFormat="false" ht="13.5" hidden="false" customHeight="true" outlineLevel="0" collapsed="false">
      <c r="C70" s="44"/>
      <c r="D70" s="48" t="s">
        <v>55</v>
      </c>
      <c r="E70" s="48" t="str">
        <f aca="false">VLOOKUP(D70,'TB - PROCV'!$C$4:$G$110,2,0)</f>
        <v>Adutora do Agreste - Obra</v>
      </c>
      <c r="F70" s="48" t="n">
        <v>102</v>
      </c>
      <c r="G70" s="48" t="str">
        <f aca="false">VLOOKUP(D70,'TB - PROCV'!$C$3:$G$110,4,0)</f>
        <v>MIN - Adutora do Agreste - Obra</v>
      </c>
      <c r="H70" s="48" t="str">
        <f aca="false">VLOOKUP(D70,'TB - PROCV'!$C$4:$G$110,3,0)</f>
        <v>MINISTÉRIO DA INTEGRAÇÃO</v>
      </c>
      <c r="I70" s="48" t="s">
        <v>9</v>
      </c>
      <c r="J70" s="150" t="s">
        <v>928</v>
      </c>
      <c r="K70" s="49" t="n">
        <v>42867</v>
      </c>
      <c r="L70" s="50" t="n">
        <v>1006.6</v>
      </c>
      <c r="M70" s="0"/>
    </row>
    <row r="71" customFormat="false" ht="13.5" hidden="false" customHeight="true" outlineLevel="0" collapsed="false">
      <c r="C71" s="44"/>
      <c r="D71" s="48" t="s">
        <v>143</v>
      </c>
      <c r="E71" s="48" t="str">
        <f aca="false">VLOOKUP(D71,'TB - PROCV'!$C$4:$G$110,2,0)</f>
        <v>PSA - Programa de Saneamento do Rio Ipojuca</v>
      </c>
      <c r="F71" s="48" t="n">
        <v>103</v>
      </c>
      <c r="G71" s="48" t="str">
        <f aca="false">VLOOKUP(D71,'TB - PROCV'!$C$3:$G$110,4,0)</f>
        <v>BID - PSA IPOJUCA</v>
      </c>
      <c r="H71" s="48" t="str">
        <f aca="false">VLOOKUP(D71,'TB - PROCV'!$C$4:$G$110,3,0)</f>
        <v>BID - BANCO INTERAMERICANO DE DESENVOLVIMENTO - PSA</v>
      </c>
      <c r="I71" s="48" t="s">
        <v>9</v>
      </c>
      <c r="J71" s="48" t="s">
        <v>929</v>
      </c>
      <c r="K71" s="49" t="n">
        <v>42880</v>
      </c>
      <c r="L71" s="50" t="n">
        <v>3000000</v>
      </c>
      <c r="M71" s="0"/>
    </row>
    <row r="72" customFormat="false" ht="13.5" hidden="false" customHeight="true" outlineLevel="0" collapsed="false">
      <c r="C72" s="44"/>
      <c r="D72" s="48" t="s">
        <v>83</v>
      </c>
      <c r="E72" s="48" t="str">
        <f aca="false">VLOOKUP(D72,'TB - PROCV'!$C$4:$G$110,2,0)</f>
        <v>PSH - Programa de Sustentabilidade Hidríca</v>
      </c>
      <c r="F72" s="48" t="n">
        <v>103</v>
      </c>
      <c r="G72" s="48" t="str">
        <f aca="false">VLOOKUP(D72,'TB - PROCV'!$C$3:$G$110,4,0)</f>
        <v>BIRD - PSH PE</v>
      </c>
      <c r="H72" s="48" t="str">
        <f aca="false">VLOOKUP(D72,'TB - PROCV'!$C$4:$G$110,3,0)</f>
        <v>BIRD - BANCO MUNDIAL - PSH</v>
      </c>
      <c r="I72" s="48" t="s">
        <v>9</v>
      </c>
      <c r="J72" s="48" t="s">
        <v>930</v>
      </c>
      <c r="K72" s="49" t="n">
        <v>42880</v>
      </c>
      <c r="L72" s="50" t="n">
        <v>1907500</v>
      </c>
      <c r="M72" s="0"/>
    </row>
    <row r="73" customFormat="false" ht="13.5" hidden="false" customHeight="true" outlineLevel="0" collapsed="false">
      <c r="C73" s="44"/>
      <c r="D73" s="48" t="s">
        <v>83</v>
      </c>
      <c r="E73" s="48" t="str">
        <f aca="false">VLOOKUP(D73,'TB - PROCV'!$C$4:$G$110,2,0)</f>
        <v>PSH - Programa de Sustentabilidade Hidríca</v>
      </c>
      <c r="F73" s="48" t="n">
        <v>103</v>
      </c>
      <c r="G73" s="48" t="str">
        <f aca="false">VLOOKUP(D73,'TB - PROCV'!$C$3:$G$110,4,0)</f>
        <v>BIRD - PSH PE</v>
      </c>
      <c r="H73" s="48" t="str">
        <f aca="false">VLOOKUP(D73,'TB - PROCV'!$C$4:$G$110,3,0)</f>
        <v>BIRD - BANCO MUNDIAL - PSH</v>
      </c>
      <c r="I73" s="48" t="s">
        <v>9</v>
      </c>
      <c r="J73" s="150" t="s">
        <v>931</v>
      </c>
      <c r="K73" s="49" t="n">
        <v>42880</v>
      </c>
      <c r="L73" s="50" t="n">
        <v>1799500</v>
      </c>
      <c r="M73" s="0"/>
    </row>
    <row r="74" customFormat="false" ht="13.5" hidden="false" customHeight="true" outlineLevel="0" collapsed="false">
      <c r="C74" s="44"/>
      <c r="D74" s="48" t="s">
        <v>83</v>
      </c>
      <c r="E74" s="48" t="str">
        <f aca="false">VLOOKUP(D74,'TB - PROCV'!$C$4:$G$110,2,0)</f>
        <v>PSH - Programa de Sustentabilidade Hidríca</v>
      </c>
      <c r="F74" s="48" t="n">
        <v>103</v>
      </c>
      <c r="G74" s="48" t="str">
        <f aca="false">VLOOKUP(D74,'TB - PROCV'!$C$3:$G$110,4,0)</f>
        <v>BIRD - PSH PE</v>
      </c>
      <c r="H74" s="48" t="str">
        <f aca="false">VLOOKUP(D74,'TB - PROCV'!$C$4:$G$110,3,0)</f>
        <v>BIRD - BANCO MUNDIAL - PSH</v>
      </c>
      <c r="I74" s="48" t="s">
        <v>9</v>
      </c>
      <c r="J74" s="48" t="s">
        <v>932</v>
      </c>
      <c r="K74" s="49" t="n">
        <v>42880</v>
      </c>
      <c r="L74" s="50" t="n">
        <v>1683000</v>
      </c>
      <c r="M74" s="0"/>
    </row>
    <row r="75" customFormat="false" ht="13.5" hidden="false" customHeight="true" outlineLevel="0" collapsed="false">
      <c r="C75" s="44"/>
      <c r="D75" s="48" t="s">
        <v>83</v>
      </c>
      <c r="E75" s="48" t="str">
        <f aca="false">VLOOKUP(D75,'TB - PROCV'!$C$4:$G$110,2,0)</f>
        <v>PSH - Programa de Sustentabilidade Hidríca</v>
      </c>
      <c r="F75" s="48" t="n">
        <v>103</v>
      </c>
      <c r="G75" s="48" t="str">
        <f aca="false">VLOOKUP(D75,'TB - PROCV'!$C$3:$G$110,4,0)</f>
        <v>BIRD - PSH PE</v>
      </c>
      <c r="H75" s="48" t="str">
        <f aca="false">VLOOKUP(D75,'TB - PROCV'!$C$4:$G$110,3,0)</f>
        <v>BIRD - BANCO MUNDIAL - PSH</v>
      </c>
      <c r="I75" s="48" t="s">
        <v>9</v>
      </c>
      <c r="J75" s="150" t="s">
        <v>920</v>
      </c>
      <c r="K75" s="49" t="n">
        <v>42880</v>
      </c>
      <c r="L75" s="50" t="n">
        <v>2499500</v>
      </c>
      <c r="M75" s="0"/>
    </row>
    <row r="76" customFormat="false" ht="13.5" hidden="false" customHeight="true" outlineLevel="0" collapsed="false">
      <c r="C76" s="44"/>
      <c r="D76" s="48" t="s">
        <v>83</v>
      </c>
      <c r="E76" s="48" t="str">
        <f aca="false">VLOOKUP(D76,'TB - PROCV'!$C$4:$G$110,2,0)</f>
        <v>PSH - Programa de Sustentabilidade Hidríca</v>
      </c>
      <c r="F76" s="48" t="n">
        <v>103</v>
      </c>
      <c r="G76" s="48" t="str">
        <f aca="false">VLOOKUP(D76,'TB - PROCV'!$C$3:$G$110,4,0)</f>
        <v>BIRD - PSH PE</v>
      </c>
      <c r="H76" s="48" t="str">
        <f aca="false">VLOOKUP(D76,'TB - PROCV'!$C$4:$G$110,3,0)</f>
        <v>BIRD - BANCO MUNDIAL - PSH</v>
      </c>
      <c r="I76" s="48" t="s">
        <v>9</v>
      </c>
      <c r="J76" s="48" t="s">
        <v>933</v>
      </c>
      <c r="K76" s="49" t="n">
        <v>42880</v>
      </c>
      <c r="L76" s="50" t="n">
        <v>616000</v>
      </c>
      <c r="M76" s="0"/>
    </row>
    <row r="77" customFormat="false" ht="13.5" hidden="false" customHeight="true" outlineLevel="0" collapsed="false">
      <c r="C77" s="44"/>
      <c r="D77" s="48" t="s">
        <v>83</v>
      </c>
      <c r="E77" s="48" t="str">
        <f aca="false">VLOOKUP(D77,'TB - PROCV'!$C$4:$G$110,2,0)</f>
        <v>PSH - Programa de Sustentabilidade Hidríca</v>
      </c>
      <c r="F77" s="48" t="n">
        <v>103</v>
      </c>
      <c r="G77" s="48" t="str">
        <f aca="false">VLOOKUP(D77,'TB - PROCV'!$C$3:$G$110,4,0)</f>
        <v>BIRD - PSH PE</v>
      </c>
      <c r="H77" s="48" t="str">
        <f aca="false">VLOOKUP(D77,'TB - PROCV'!$C$4:$G$110,3,0)</f>
        <v>BIRD - BANCO MUNDIAL - PSH</v>
      </c>
      <c r="I77" s="48" t="s">
        <v>9</v>
      </c>
      <c r="J77" s="48" t="s">
        <v>934</v>
      </c>
      <c r="K77" s="49" t="n">
        <v>42880</v>
      </c>
      <c r="L77" s="50" t="n">
        <v>177500</v>
      </c>
      <c r="M77" s="0"/>
    </row>
    <row r="78" customFormat="false" ht="13.5" hidden="false" customHeight="true" outlineLevel="0" collapsed="false">
      <c r="C78" s="44"/>
      <c r="D78" s="48" t="s">
        <v>83</v>
      </c>
      <c r="E78" s="48" t="str">
        <f aca="false">VLOOKUP(D78,'TB - PROCV'!$C$4:$G$110,2,0)</f>
        <v>PSH - Programa de Sustentabilidade Hidríca</v>
      </c>
      <c r="F78" s="48" t="n">
        <v>103</v>
      </c>
      <c r="G78" s="48" t="str">
        <f aca="false">VLOOKUP(D78,'TB - PROCV'!$C$3:$G$110,4,0)</f>
        <v>BIRD - PSH PE</v>
      </c>
      <c r="H78" s="48" t="str">
        <f aca="false">VLOOKUP(D78,'TB - PROCV'!$C$4:$G$110,3,0)</f>
        <v>BIRD - BANCO MUNDIAL - PSH</v>
      </c>
      <c r="I78" s="48" t="s">
        <v>9</v>
      </c>
      <c r="J78" s="48" t="s">
        <v>935</v>
      </c>
      <c r="K78" s="49" t="n">
        <v>42880</v>
      </c>
      <c r="L78" s="50" t="n">
        <v>110260</v>
      </c>
      <c r="M78" s="0"/>
    </row>
    <row r="79" customFormat="false" ht="13.5" hidden="false" customHeight="true" outlineLevel="0" collapsed="false">
      <c r="C79" s="44"/>
      <c r="D79" s="48" t="s">
        <v>83</v>
      </c>
      <c r="E79" s="48" t="str">
        <f aca="false">VLOOKUP(D79,'TB - PROCV'!$C$4:$G$110,2,0)</f>
        <v>PSH - Programa de Sustentabilidade Hidríca</v>
      </c>
      <c r="F79" s="48" t="n">
        <v>103</v>
      </c>
      <c r="G79" s="48" t="str">
        <f aca="false">VLOOKUP(D79,'TB - PROCV'!$C$3:$G$110,4,0)</f>
        <v>BIRD - PSH PE</v>
      </c>
      <c r="H79" s="48" t="str">
        <f aca="false">VLOOKUP(D79,'TB - PROCV'!$C$4:$G$110,3,0)</f>
        <v>BIRD - BANCO MUNDIAL - PSH</v>
      </c>
      <c r="I79" s="48" t="s">
        <v>9</v>
      </c>
      <c r="J79" s="48" t="s">
        <v>936</v>
      </c>
      <c r="K79" s="49" t="n">
        <v>42880</v>
      </c>
      <c r="L79" s="50" t="n">
        <v>119400</v>
      </c>
      <c r="M79" s="0"/>
    </row>
    <row r="80" customFormat="false" ht="13.5" hidden="false" customHeight="true" outlineLevel="0" collapsed="false">
      <c r="C80" s="44"/>
      <c r="D80" s="48" t="s">
        <v>143</v>
      </c>
      <c r="E80" s="48" t="str">
        <f aca="false">VLOOKUP(D80,'TB - PROCV'!$C$4:$G$110,2,0)</f>
        <v>PSA - Programa de Saneamento do Rio Ipojuca</v>
      </c>
      <c r="F80" s="48" t="n">
        <v>103</v>
      </c>
      <c r="G80" s="48" t="str">
        <f aca="false">VLOOKUP(D80,'TB - PROCV'!$C$3:$G$110,4,0)</f>
        <v>BID - PSA IPOJUCA</v>
      </c>
      <c r="H80" s="48" t="str">
        <f aca="false">VLOOKUP(D80,'TB - PROCV'!$C$4:$G$110,3,0)</f>
        <v>BID - BANCO INTERAMERICANO DE DESENVOLVIMENTO - PSA</v>
      </c>
      <c r="I80" s="48" t="s">
        <v>9</v>
      </c>
      <c r="J80" s="150"/>
      <c r="K80" s="49" t="n">
        <v>42880</v>
      </c>
      <c r="L80" s="64" t="n">
        <v>1380887.36</v>
      </c>
      <c r="M80" s="0"/>
    </row>
    <row r="81" customFormat="false" ht="13.5" hidden="false" customHeight="true" outlineLevel="0" collapsed="false">
      <c r="C81" s="44"/>
      <c r="D81" s="48" t="s">
        <v>143</v>
      </c>
      <c r="E81" s="48" t="str">
        <f aca="false">VLOOKUP(D81,'TB - PROCV'!$C$4:$G$110,2,0)</f>
        <v>PSA - Programa de Saneamento do Rio Ipojuca</v>
      </c>
      <c r="F81" s="48" t="n">
        <v>103</v>
      </c>
      <c r="G81" s="48" t="str">
        <f aca="false">VLOOKUP(D81,'TB - PROCV'!$C$3:$G$110,4,0)</f>
        <v>BID - PSA IPOJUCA</v>
      </c>
      <c r="H81" s="48" t="str">
        <f aca="false">VLOOKUP(D81,'TB - PROCV'!$C$4:$G$110,3,0)</f>
        <v>BID - BANCO INTERAMERICANO DE DESENVOLVIMENTO - PSA</v>
      </c>
      <c r="I81" s="48" t="s">
        <v>9</v>
      </c>
      <c r="J81" s="150"/>
      <c r="K81" s="49" t="n">
        <v>42880</v>
      </c>
      <c r="L81" s="50" t="n">
        <v>2500000</v>
      </c>
      <c r="M81" s="0"/>
    </row>
    <row r="82" customFormat="false" ht="13.5" hidden="false" customHeight="true" outlineLevel="0" collapsed="false">
      <c r="C82" s="44"/>
      <c r="D82" s="48" t="s">
        <v>83</v>
      </c>
      <c r="E82" s="48" t="str">
        <f aca="false">VLOOKUP(D82,'TB - PROCV'!$C$4:$G$110,2,0)</f>
        <v>PSH - Programa de Sustentabilidade Hidríca</v>
      </c>
      <c r="F82" s="48" t="n">
        <v>103</v>
      </c>
      <c r="G82" s="48" t="str">
        <f aca="false">VLOOKUP(D82,'TB - PROCV'!$C$3:$G$110,4,0)</f>
        <v>BIRD - PSH PE</v>
      </c>
      <c r="H82" s="48" t="str">
        <f aca="false">VLOOKUP(D82,'TB - PROCV'!$C$4:$G$110,3,0)</f>
        <v>BIRD - BANCO MUNDIAL - PSH</v>
      </c>
      <c r="I82" s="48" t="s">
        <v>9</v>
      </c>
      <c r="J82" s="48" t="s">
        <v>937</v>
      </c>
      <c r="K82" s="49" t="n">
        <v>42881</v>
      </c>
      <c r="L82" s="50" t="n">
        <v>104340</v>
      </c>
      <c r="M82" s="0"/>
    </row>
    <row r="83" customFormat="false" ht="13.5" hidden="false" customHeight="true" outlineLevel="0" collapsed="false">
      <c r="C83" s="44"/>
      <c r="D83" s="48" t="s">
        <v>83</v>
      </c>
      <c r="E83" s="48" t="str">
        <f aca="false">VLOOKUP(D83,'TB - PROCV'!$C$4:$G$110,2,0)</f>
        <v>PSH - Programa de Sustentabilidade Hidríca</v>
      </c>
      <c r="F83" s="48" t="n">
        <v>103</v>
      </c>
      <c r="G83" s="48" t="str">
        <f aca="false">VLOOKUP(D83,'TB - PROCV'!$C$3:$G$110,4,0)</f>
        <v>BIRD - PSH PE</v>
      </c>
      <c r="H83" s="48" t="str">
        <f aca="false">VLOOKUP(D83,'TB - PROCV'!$C$4:$G$110,3,0)</f>
        <v>BIRD - BANCO MUNDIAL - PSH</v>
      </c>
      <c r="I83" s="48" t="s">
        <v>9</v>
      </c>
      <c r="J83" s="48" t="s">
        <v>938</v>
      </c>
      <c r="K83" s="49" t="n">
        <v>42881</v>
      </c>
      <c r="L83" s="50" t="n">
        <v>102260</v>
      </c>
      <c r="M83" s="0"/>
    </row>
    <row r="84" customFormat="false" ht="13.5" hidden="false" customHeight="true" outlineLevel="0" collapsed="false">
      <c r="C84" s="44"/>
      <c r="D84" s="48" t="s">
        <v>228</v>
      </c>
      <c r="E84" s="48" t="str">
        <f aca="false">VLOOKUP(D84,'TB - PROCV'!$C$4:$G$110,2,0)</f>
        <v>Elaboração do SAA Salgueiro - Projeto</v>
      </c>
      <c r="F84" s="48" t="n">
        <v>102</v>
      </c>
      <c r="G84" s="48" t="str">
        <f aca="false">VLOOKUP(D84,'TB - PROCV'!$C$3:$G$110,4,0)</f>
        <v>Caixa/OGU</v>
      </c>
      <c r="H84" s="48" t="str">
        <f aca="false">VLOOKUP(D84,'TB - PROCV'!$C$4:$G$110,3,0)</f>
        <v>MINISTÉRIO DAS CIDADES</v>
      </c>
      <c r="I84" s="48" t="s">
        <v>9</v>
      </c>
      <c r="J84" s="48" t="s">
        <v>939</v>
      </c>
      <c r="K84" s="49" t="n">
        <v>42886</v>
      </c>
      <c r="L84" s="50" t="n">
        <v>96710.34</v>
      </c>
      <c r="M84" s="0"/>
    </row>
    <row r="85" customFormat="false" ht="13.5" hidden="false" customHeight="true" outlineLevel="0" collapsed="false">
      <c r="C85" s="44"/>
      <c r="D85" s="48" t="s">
        <v>137</v>
      </c>
      <c r="E85" s="48" t="str">
        <f aca="false">VLOOKUP(D85,'TB - PROCV'!$C$4:$G$110,2,0)</f>
        <v>Implatação/Ampliação do SAA Floresta</v>
      </c>
      <c r="F85" s="48" t="n">
        <v>103</v>
      </c>
      <c r="G85" s="48" t="str">
        <f aca="false">VLOOKUP(D85,'TB - PROCV'!$C$3:$G$110,4,0)</f>
        <v>Caixa/FGTS</v>
      </c>
      <c r="H85" s="48" t="str">
        <f aca="false">VLOOKUP(D85,'TB - PROCV'!$C$4:$G$110,3,0)</f>
        <v>MINISTÉRIO DAS CIDADES</v>
      </c>
      <c r="I85" s="48" t="s">
        <v>9</v>
      </c>
      <c r="J85" s="48" t="s">
        <v>940</v>
      </c>
      <c r="K85" s="49" t="n">
        <v>42887</v>
      </c>
      <c r="L85" s="50" t="n">
        <v>264433.49</v>
      </c>
      <c r="M85" s="0"/>
    </row>
    <row r="86" customFormat="false" ht="13.5" hidden="false" customHeight="true" outlineLevel="0" collapsed="false">
      <c r="C86" s="44"/>
      <c r="D86" s="48" t="s">
        <v>96</v>
      </c>
      <c r="E86" s="48" t="str">
        <f aca="false">VLOOKUP(D86,'TB - PROCV'!$C$4:$G$110,2,0)</f>
        <v>Anéis Secundários</v>
      </c>
      <c r="F86" s="48" t="n">
        <v>103</v>
      </c>
      <c r="G86" s="48" t="str">
        <f aca="false">VLOOKUP(D86,'TB - PROCV'!$C$3:$G$110,4,0)</f>
        <v>Caixa/FGTS</v>
      </c>
      <c r="H86" s="48" t="str">
        <f aca="false">VLOOKUP(D86,'TB - PROCV'!$C$4:$G$110,3,0)</f>
        <v>MINISTÉRIO DAS CIDADES</v>
      </c>
      <c r="I86" s="48" t="s">
        <v>9</v>
      </c>
      <c r="J86" s="150" t="s">
        <v>941</v>
      </c>
      <c r="K86" s="49" t="n">
        <v>42887</v>
      </c>
      <c r="L86" s="50" t="n">
        <v>464780.91</v>
      </c>
      <c r="M86" s="0"/>
    </row>
    <row r="87" customFormat="false" ht="13.5" hidden="false" customHeight="true" outlineLevel="0" collapsed="false">
      <c r="C87" s="44"/>
      <c r="D87" s="48" t="s">
        <v>802</v>
      </c>
      <c r="E87" s="48" t="str">
        <f aca="false">VLOOKUP(D87,'TB - PROCV'!$C$4:$G$110,2,0)</f>
        <v>Projeto de Integração do Rio São Francisco – PISF</v>
      </c>
      <c r="F87" s="48" t="n">
        <v>102</v>
      </c>
      <c r="G87" s="48" t="str">
        <f aca="false">VLOOKUP(D87,'TB - PROCV'!$C$3:$G$110,4,0)</f>
        <v>PISF</v>
      </c>
      <c r="H87" s="48" t="str">
        <f aca="false">VLOOKUP(D87,'TB - PROCV'!$C$4:$G$110,3,0)</f>
        <v>MINISTÉRIO DA INTEGRAÇÃO</v>
      </c>
      <c r="I87" s="48" t="s">
        <v>9</v>
      </c>
      <c r="J87" s="48" t="s">
        <v>942</v>
      </c>
      <c r="K87" s="49" t="n">
        <v>42891</v>
      </c>
      <c r="L87" s="50" t="n">
        <v>2000000</v>
      </c>
      <c r="M87" s="0"/>
    </row>
    <row r="88" customFormat="false" ht="13.5" hidden="false" customHeight="true" outlineLevel="0" collapsed="false">
      <c r="C88" s="44"/>
      <c r="D88" s="59" t="s">
        <v>85</v>
      </c>
      <c r="E88" s="48" t="str">
        <f aca="false">VLOOKUP(D88,'TB - PROCV'!$C$4:$G$110,2,0)</f>
        <v>Implantação do Sistema Adutor Suape em Porto de Galinhas</v>
      </c>
      <c r="F88" s="48" t="n">
        <v>103</v>
      </c>
      <c r="G88" s="48" t="str">
        <f aca="false">VLOOKUP(D88,'TB - PROCV'!$C$3:$G$110,4,0)</f>
        <v>Caixa/FGTS</v>
      </c>
      <c r="H88" s="48" t="str">
        <f aca="false">VLOOKUP(D88,'TB - PROCV'!$C$4:$G$110,3,0)</f>
        <v>MINISTÉRIO DAS CIDADES</v>
      </c>
      <c r="I88" s="48" t="s">
        <v>9</v>
      </c>
      <c r="J88" s="150" t="s">
        <v>943</v>
      </c>
      <c r="K88" s="49" t="n">
        <v>42891</v>
      </c>
      <c r="L88" s="50" t="n">
        <v>50210.93</v>
      </c>
      <c r="M88" s="0"/>
    </row>
    <row r="89" customFormat="false" ht="13.5" hidden="false" customHeight="true" outlineLevel="0" collapsed="false">
      <c r="C89" s="44"/>
      <c r="D89" s="59" t="s">
        <v>85</v>
      </c>
      <c r="E89" s="48" t="str">
        <f aca="false">VLOOKUP(D89,'TB - PROCV'!$C$4:$G$110,2,0)</f>
        <v>Implantação do Sistema Adutor Suape em Porto de Galinhas</v>
      </c>
      <c r="F89" s="48" t="n">
        <v>103</v>
      </c>
      <c r="G89" s="48" t="str">
        <f aca="false">VLOOKUP(D89,'TB - PROCV'!$C$3:$G$110,4,0)</f>
        <v>Caixa/FGTS</v>
      </c>
      <c r="H89" s="48" t="str">
        <f aca="false">VLOOKUP(D89,'TB - PROCV'!$C$4:$G$110,3,0)</f>
        <v>MINISTÉRIO DAS CIDADES</v>
      </c>
      <c r="I89" s="48" t="s">
        <v>9</v>
      </c>
      <c r="J89" s="48" t="s">
        <v>944</v>
      </c>
      <c r="K89" s="49" t="n">
        <v>42902</v>
      </c>
      <c r="L89" s="50" t="n">
        <v>1865648.06</v>
      </c>
      <c r="M89" s="0"/>
    </row>
    <row r="90" customFormat="false" ht="13.5" hidden="false" customHeight="true" outlineLevel="0" collapsed="false">
      <c r="C90" s="44"/>
      <c r="D90" s="48" t="s">
        <v>228</v>
      </c>
      <c r="E90" s="48" t="str">
        <f aca="false">VLOOKUP(D90,'TB - PROCV'!$C$4:$G$110,2,0)</f>
        <v>Elaboração do SAA Salgueiro - Projeto</v>
      </c>
      <c r="F90" s="48" t="n">
        <v>102</v>
      </c>
      <c r="G90" s="48" t="str">
        <f aca="false">VLOOKUP(D90,'TB - PROCV'!$C$3:$G$110,4,0)</f>
        <v>Caixa/OGU</v>
      </c>
      <c r="H90" s="48" t="str">
        <f aca="false">VLOOKUP(D90,'TB - PROCV'!$C$4:$G$110,3,0)</f>
        <v>MINISTÉRIO DAS CIDADES</v>
      </c>
      <c r="I90" s="48" t="s">
        <v>9</v>
      </c>
      <c r="J90" s="48" t="s">
        <v>945</v>
      </c>
      <c r="K90" s="49" t="n">
        <v>42909</v>
      </c>
      <c r="L90" s="50" t="n">
        <v>38292.08</v>
      </c>
      <c r="M90" s="0"/>
    </row>
    <row r="91" customFormat="false" ht="13.5" hidden="false" customHeight="true" outlineLevel="0" collapsed="false">
      <c r="C91" s="44"/>
      <c r="D91" s="48" t="s">
        <v>83</v>
      </c>
      <c r="E91" s="48" t="str">
        <f aca="false">VLOOKUP(D91,'TB - PROCV'!$C$4:$G$110,2,0)</f>
        <v>PSH - Programa de Sustentabilidade Hidríca</v>
      </c>
      <c r="F91" s="48" t="n">
        <v>103</v>
      </c>
      <c r="G91" s="48" t="str">
        <f aca="false">VLOOKUP(D91,'TB - PROCV'!$C$3:$G$110,4,0)</f>
        <v>BIRD - PSH PE</v>
      </c>
      <c r="H91" s="48" t="str">
        <f aca="false">VLOOKUP(D91,'TB - PROCV'!$C$4:$G$110,3,0)</f>
        <v>BIRD - BANCO MUNDIAL - PSH</v>
      </c>
      <c r="I91" s="48" t="s">
        <v>9</v>
      </c>
      <c r="J91" s="150" t="s">
        <v>946</v>
      </c>
      <c r="K91" s="49" t="n">
        <v>42920</v>
      </c>
      <c r="L91" s="50" t="n">
        <v>179500</v>
      </c>
      <c r="M91" s="0"/>
    </row>
    <row r="92" customFormat="false" ht="13.5" hidden="false" customHeight="true" outlineLevel="0" collapsed="false">
      <c r="C92" s="44"/>
      <c r="D92" s="48" t="s">
        <v>143</v>
      </c>
      <c r="E92" s="48" t="str">
        <f aca="false">VLOOKUP(D92,'TB - PROCV'!$C$4:$G$110,2,0)</f>
        <v>PSA - Programa de Saneamento do Rio Ipojuca</v>
      </c>
      <c r="F92" s="48" t="n">
        <v>103</v>
      </c>
      <c r="G92" s="48" t="str">
        <f aca="false">VLOOKUP(D92,'TB - PROCV'!$C$3:$G$110,4,0)</f>
        <v>BID - PSA IPOJUCA</v>
      </c>
      <c r="H92" s="48" t="str">
        <f aca="false">VLOOKUP(D92,'TB - PROCV'!$C$4:$G$110,3,0)</f>
        <v>BID - BANCO INTERAMERICANO DE DESENVOLVIMENTO - PSA</v>
      </c>
      <c r="I92" s="48" t="s">
        <v>9</v>
      </c>
      <c r="J92" s="48"/>
      <c r="K92" s="49" t="n">
        <v>42920</v>
      </c>
      <c r="L92" s="50" t="n">
        <v>6265947.95</v>
      </c>
      <c r="M92" s="0"/>
    </row>
    <row r="93" customFormat="false" ht="13.5" hidden="false" customHeight="true" outlineLevel="0" collapsed="false">
      <c r="C93" s="44"/>
      <c r="D93" s="48" t="s">
        <v>91</v>
      </c>
      <c r="E93" s="48" t="str">
        <f aca="false">VLOOKUP(D93,'TB - PROCV'!$C$4:$G$110,2,0)</f>
        <v>Estudos e Projetos Morros Jenipapo e Jordão</v>
      </c>
      <c r="F93" s="48" t="n">
        <v>103</v>
      </c>
      <c r="G93" s="48" t="str">
        <f aca="false">VLOOKUP(D93,'TB - PROCV'!$C$3:$G$110,4,0)</f>
        <v>Caixa/FGTS</v>
      </c>
      <c r="H93" s="48" t="str">
        <f aca="false">VLOOKUP(D93,'TB - PROCV'!$C$4:$G$110,3,0)</f>
        <v>MINISTÉRIO DAS CIDADES</v>
      </c>
      <c r="I93" s="48" t="s">
        <v>9</v>
      </c>
      <c r="J93" s="150" t="s">
        <v>947</v>
      </c>
      <c r="K93" s="49" t="n">
        <v>42922</v>
      </c>
      <c r="L93" s="50" t="n">
        <v>206626.81</v>
      </c>
      <c r="M93" s="0"/>
    </row>
    <row r="94" customFormat="false" ht="13.5" hidden="false" customHeight="true" outlineLevel="0" collapsed="false">
      <c r="C94" s="44"/>
      <c r="D94" s="48" t="s">
        <v>138</v>
      </c>
      <c r="E94" s="48" t="str">
        <f aca="false">VLOOKUP(D94,'TB - PROCV'!$C$4:$G$110,2,0)</f>
        <v>Implantação do SES Nossa Senhora do Ó</v>
      </c>
      <c r="F94" s="48" t="n">
        <v>102</v>
      </c>
      <c r="G94" s="48" t="str">
        <f aca="false">VLOOKUP(D94,'TB - PROCV'!$C$3:$G$110,4,0)</f>
        <v>Caixa/OGU</v>
      </c>
      <c r="H94" s="48" t="str">
        <f aca="false">VLOOKUP(D94,'TB - PROCV'!$C$4:$G$110,3,0)</f>
        <v>MINISTÉRIO DAS CIDADES</v>
      </c>
      <c r="I94" s="48" t="s">
        <v>9</v>
      </c>
      <c r="J94" s="48" t="s">
        <v>948</v>
      </c>
      <c r="K94" s="49" t="n">
        <v>42923</v>
      </c>
      <c r="L94" s="50" t="n">
        <v>2285063.96</v>
      </c>
      <c r="M94" s="0"/>
    </row>
    <row r="95" customFormat="false" ht="13.5" hidden="false" customHeight="true" outlineLevel="0" collapsed="false">
      <c r="C95" s="44"/>
      <c r="D95" s="48" t="s">
        <v>864</v>
      </c>
      <c r="E95" s="48" t="str">
        <f aca="false">VLOOKUP(D95,'TB - PROCV'!$C$4:$G$110,2,0)</f>
        <v>Ampliação da ETA Caruaru</v>
      </c>
      <c r="F95" s="48" t="n">
        <v>102</v>
      </c>
      <c r="G95" s="48" t="str">
        <f aca="false">VLOOKUP(D95,'TB - PROCV'!$C$3:$G$110,4,0)</f>
        <v>Caixa/OGU</v>
      </c>
      <c r="H95" s="48" t="str">
        <f aca="false">VLOOKUP(D95,'TB - PROCV'!$C$4:$G$110,3,0)</f>
        <v>MINISTÉRIO DAS CIDADES</v>
      </c>
      <c r="I95" s="48" t="s">
        <v>9</v>
      </c>
      <c r="J95" s="150" t="s">
        <v>949</v>
      </c>
      <c r="K95" s="49" t="n">
        <v>42923</v>
      </c>
      <c r="L95" s="50" t="n">
        <v>2457478.24</v>
      </c>
      <c r="M95" s="0"/>
    </row>
    <row r="96" customFormat="false" ht="13.5" hidden="false" customHeight="true" outlineLevel="0" collapsed="false">
      <c r="C96" s="44"/>
      <c r="D96" s="48" t="s">
        <v>55</v>
      </c>
      <c r="E96" s="48" t="str">
        <f aca="false">VLOOKUP(D96,'TB - PROCV'!$C$4:$G$110,2,0)</f>
        <v>Adutora do Agreste - Obra</v>
      </c>
      <c r="F96" s="48" t="n">
        <v>102</v>
      </c>
      <c r="G96" s="48" t="str">
        <f aca="false">VLOOKUP(D96,'TB - PROCV'!$C$3:$G$110,4,0)</f>
        <v>MIN - Adutora do Agreste - Obra</v>
      </c>
      <c r="H96" s="48" t="str">
        <f aca="false">VLOOKUP(D96,'TB - PROCV'!$C$4:$G$110,3,0)</f>
        <v>MINISTÉRIO DA INTEGRAÇÃO</v>
      </c>
      <c r="I96" s="48" t="s">
        <v>9</v>
      </c>
      <c r="J96" s="150" t="s">
        <v>950</v>
      </c>
      <c r="K96" s="49" t="n">
        <v>42929</v>
      </c>
      <c r="L96" s="50" t="n">
        <v>40500000</v>
      </c>
      <c r="M96" s="0"/>
    </row>
    <row r="97" customFormat="false" ht="13.5" hidden="false" customHeight="true" outlineLevel="0" collapsed="false">
      <c r="C97" s="44"/>
      <c r="D97" s="59" t="s">
        <v>85</v>
      </c>
      <c r="E97" s="48" t="str">
        <f aca="false">VLOOKUP(D97,'TB - PROCV'!$C$4:$G$110,2,0)</f>
        <v>Implantação do Sistema Adutor Suape em Porto de Galinhas</v>
      </c>
      <c r="F97" s="48" t="n">
        <v>103</v>
      </c>
      <c r="G97" s="48" t="str">
        <f aca="false">VLOOKUP(D97,'TB - PROCV'!$C$3:$G$110,4,0)</f>
        <v>Caixa/FGTS</v>
      </c>
      <c r="H97" s="48" t="str">
        <f aca="false">VLOOKUP(D97,'TB - PROCV'!$C$4:$G$110,3,0)</f>
        <v>MINISTÉRIO DAS CIDADES</v>
      </c>
      <c r="I97" s="48" t="s">
        <v>9</v>
      </c>
      <c r="J97" s="48" t="s">
        <v>951</v>
      </c>
      <c r="K97" s="49" t="n">
        <v>42929</v>
      </c>
      <c r="L97" s="50" t="n">
        <v>803770.89</v>
      </c>
      <c r="M97" s="0"/>
    </row>
    <row r="98" customFormat="false" ht="13.5" hidden="false" customHeight="true" outlineLevel="0" collapsed="false">
      <c r="C98" s="44"/>
      <c r="D98" s="48" t="s">
        <v>878</v>
      </c>
      <c r="E98" s="48" t="str">
        <f aca="false">VLOOKUP(D98,'TB - PROCV'!$C$4:$G$110,2,0)</f>
        <v>Ampliação ETA Bezerros</v>
      </c>
      <c r="F98" s="48" t="n">
        <v>102</v>
      </c>
      <c r="G98" s="48" t="str">
        <f aca="false">VLOOKUP(D98,'TB - PROCV'!$C$3:$G$110,4,0)</f>
        <v>Caixa/OGU</v>
      </c>
      <c r="H98" s="48" t="str">
        <f aca="false">VLOOKUP(D98,'TB - PROCV'!$C$4:$G$110,3,0)</f>
        <v>MINISTÉRIO DAS CIDADES</v>
      </c>
      <c r="I98" s="48" t="s">
        <v>9</v>
      </c>
      <c r="J98" s="150" t="s">
        <v>952</v>
      </c>
      <c r="K98" s="49" t="n">
        <v>42934</v>
      </c>
      <c r="L98" s="50" t="n">
        <v>1422731.79</v>
      </c>
      <c r="M98" s="0"/>
    </row>
    <row r="99" customFormat="false" ht="13.5" hidden="false" customHeight="true" outlineLevel="0" collapsed="false">
      <c r="C99" s="44"/>
      <c r="D99" s="59" t="s">
        <v>146</v>
      </c>
      <c r="E99" s="48" t="str">
        <f aca="false">VLOOKUP(D99,'TB - PROCV'!$C$4:$G$110,2,0)</f>
        <v>Implantação do SES Venturosa</v>
      </c>
      <c r="F99" s="48" t="n">
        <v>103</v>
      </c>
      <c r="G99" s="48" t="str">
        <f aca="false">VLOOKUP(D99,'TB - PROCV'!$C$3:$G$110,4,0)</f>
        <v>Caixa/FGTS</v>
      </c>
      <c r="H99" s="48" t="str">
        <f aca="false">VLOOKUP(D99,'TB - PROCV'!$C$4:$G$110,3,0)</f>
        <v>MINISTÉRIO DAS CIDADES</v>
      </c>
      <c r="I99" s="48" t="s">
        <v>9</v>
      </c>
      <c r="J99" s="150" t="s">
        <v>953</v>
      </c>
      <c r="K99" s="49" t="n">
        <v>42934</v>
      </c>
      <c r="L99" s="50" t="n">
        <v>684922.09</v>
      </c>
      <c r="M99" s="0"/>
    </row>
    <row r="100" customFormat="false" ht="13.5" hidden="false" customHeight="true" outlineLevel="0" collapsed="false">
      <c r="C100" s="44"/>
      <c r="D100" s="48" t="s">
        <v>83</v>
      </c>
      <c r="E100" s="48" t="str">
        <f aca="false">VLOOKUP(D100,'TB - PROCV'!$C$4:$G$110,2,0)</f>
        <v>PSH - Programa de Sustentabilidade Hidríca</v>
      </c>
      <c r="F100" s="48" t="n">
        <v>103</v>
      </c>
      <c r="G100" s="48" t="str">
        <f aca="false">VLOOKUP(D100,'TB - PROCV'!$C$3:$G$110,4,0)</f>
        <v>BIRD - PSH PE</v>
      </c>
      <c r="H100" s="48" t="str">
        <f aca="false">VLOOKUP(D100,'TB - PROCV'!$C$4:$G$110,3,0)</f>
        <v>BIRD - BANCO MUNDIAL - PSH</v>
      </c>
      <c r="I100" s="48" t="s">
        <v>9</v>
      </c>
      <c r="J100" s="150" t="s">
        <v>954</v>
      </c>
      <c r="K100" s="49" t="n">
        <v>42948</v>
      </c>
      <c r="L100" s="153" t="n">
        <v>844700</v>
      </c>
      <c r="M100" s="0"/>
    </row>
    <row r="101" customFormat="false" ht="13.5" hidden="false" customHeight="true" outlineLevel="0" collapsed="false">
      <c r="C101" s="44"/>
      <c r="D101" s="48" t="s">
        <v>83</v>
      </c>
      <c r="E101" s="48" t="str">
        <f aca="false">VLOOKUP(D101,'TB - PROCV'!$C$4:$G$110,2,0)</f>
        <v>PSH - Programa de Sustentabilidade Hidríca</v>
      </c>
      <c r="F101" s="48" t="n">
        <v>103</v>
      </c>
      <c r="G101" s="48" t="str">
        <f aca="false">VLOOKUP(D101,'TB - PROCV'!$C$3:$G$110,4,0)</f>
        <v>BIRD - PSH PE</v>
      </c>
      <c r="H101" s="48" t="str">
        <f aca="false">VLOOKUP(D101,'TB - PROCV'!$C$4:$G$110,3,0)</f>
        <v>BIRD - BANCO MUNDIAL - PSH</v>
      </c>
      <c r="I101" s="48" t="s">
        <v>9</v>
      </c>
      <c r="J101" s="150" t="s">
        <v>955</v>
      </c>
      <c r="K101" s="49" t="n">
        <v>42948</v>
      </c>
      <c r="L101" s="153" t="n">
        <v>3479000</v>
      </c>
      <c r="M101" s="0"/>
    </row>
    <row r="102" customFormat="false" ht="13.5" hidden="false" customHeight="true" outlineLevel="0" collapsed="false">
      <c r="C102" s="44"/>
      <c r="D102" s="48" t="s">
        <v>83</v>
      </c>
      <c r="E102" s="48" t="str">
        <f aca="false">VLOOKUP(D102,'TB - PROCV'!$C$4:$G$110,2,0)</f>
        <v>PSH - Programa de Sustentabilidade Hidríca</v>
      </c>
      <c r="F102" s="48" t="n">
        <v>103</v>
      </c>
      <c r="G102" s="48" t="str">
        <f aca="false">VLOOKUP(D102,'TB - PROCV'!$C$3:$G$110,4,0)</f>
        <v>BIRD - PSH PE</v>
      </c>
      <c r="H102" s="48" t="str">
        <f aca="false">VLOOKUP(D102,'TB - PROCV'!$C$4:$G$110,3,0)</f>
        <v>BIRD - BANCO MUNDIAL - PSH</v>
      </c>
      <c r="I102" s="48" t="s">
        <v>9</v>
      </c>
      <c r="J102" s="150" t="s">
        <v>920</v>
      </c>
      <c r="K102" s="49" t="n">
        <v>42948</v>
      </c>
      <c r="L102" s="153" t="n">
        <v>4329000</v>
      </c>
      <c r="M102" s="0"/>
    </row>
    <row r="103" customFormat="false" ht="13.5" hidden="false" customHeight="true" outlineLevel="0" collapsed="false">
      <c r="C103" s="44"/>
      <c r="D103" s="48" t="s">
        <v>143</v>
      </c>
      <c r="E103" s="48" t="str">
        <f aca="false">VLOOKUP(D103,'TB - PROCV'!$C$4:$G$110,2,0)</f>
        <v>PSA - Programa de Saneamento do Rio Ipojuca</v>
      </c>
      <c r="F103" s="48" t="n">
        <v>103</v>
      </c>
      <c r="G103" s="48" t="str">
        <f aca="false">VLOOKUP(D103,'TB - PROCV'!$C$3:$G$110,4,0)</f>
        <v>BID - PSA IPOJUCA</v>
      </c>
      <c r="H103" s="48" t="str">
        <f aca="false">VLOOKUP(D103,'TB - PROCV'!$C$4:$G$110,3,0)</f>
        <v>BID - BANCO INTERAMERICANO DE DESENVOLVIMENTO - PSA</v>
      </c>
      <c r="I103" s="48" t="s">
        <v>9</v>
      </c>
      <c r="J103" s="150"/>
      <c r="K103" s="49" t="n">
        <v>42948</v>
      </c>
      <c r="L103" s="153" t="n">
        <v>2065851.02</v>
      </c>
      <c r="M103" s="0"/>
    </row>
    <row r="104" customFormat="false" ht="13.5" hidden="false" customHeight="true" outlineLevel="0" collapsed="false">
      <c r="C104" s="44"/>
      <c r="D104" s="48" t="s">
        <v>96</v>
      </c>
      <c r="E104" s="48" t="str">
        <f aca="false">VLOOKUP(D104,'TB - PROCV'!$C$4:$G$110,2,0)</f>
        <v>Anéis Secundários</v>
      </c>
      <c r="F104" s="48" t="n">
        <v>103</v>
      </c>
      <c r="G104" s="48" t="str">
        <f aca="false">VLOOKUP(D104,'TB - PROCV'!$C$3:$G$110,4,0)</f>
        <v>Caixa/FGTS</v>
      </c>
      <c r="H104" s="48" t="str">
        <f aca="false">VLOOKUP(D104,'TB - PROCV'!$C$4:$G$110,3,0)</f>
        <v>MINISTÉRIO DAS CIDADES</v>
      </c>
      <c r="I104" s="48" t="s">
        <v>9</v>
      </c>
      <c r="J104" s="150" t="s">
        <v>956</v>
      </c>
      <c r="K104" s="49" t="n">
        <v>42949</v>
      </c>
      <c r="L104" s="153" t="n">
        <v>2097273.47</v>
      </c>
      <c r="M104" s="0"/>
    </row>
    <row r="105" customFormat="false" ht="13.5" hidden="false" customHeight="true" outlineLevel="0" collapsed="false">
      <c r="C105" s="44"/>
      <c r="D105" s="48" t="s">
        <v>957</v>
      </c>
      <c r="E105" s="48" t="str">
        <f aca="false">VLOOKUP(D105,'TB - PROCV'!$C$4:$G$110,2,0)</f>
        <v>Projeto SES Petrolina</v>
      </c>
      <c r="F105" s="48" t="n">
        <v>102</v>
      </c>
      <c r="G105" s="48" t="str">
        <f aca="false">VLOOKUP(D105,'TB - PROCV'!$C$3:$G$110,4,0)</f>
        <v>Caixa/OGU</v>
      </c>
      <c r="H105" s="48" t="str">
        <f aca="false">VLOOKUP(D105,'TB - PROCV'!$C$4:$G$110,3,0)</f>
        <v>MINISTÉRIO DAS CIDADES</v>
      </c>
      <c r="I105" s="48" t="s">
        <v>9</v>
      </c>
      <c r="J105" s="150" t="s">
        <v>958</v>
      </c>
      <c r="K105" s="49" t="n">
        <v>42958</v>
      </c>
      <c r="L105" s="153" t="n">
        <v>113618.32</v>
      </c>
      <c r="M105" s="0"/>
    </row>
    <row r="106" customFormat="false" ht="13.5" hidden="false" customHeight="true" outlineLevel="0" collapsed="false">
      <c r="C106" s="44"/>
      <c r="D106" s="48" t="s">
        <v>39</v>
      </c>
      <c r="E106" s="48" t="str">
        <f aca="false">VLOOKUP(D106,'TB - PROCV'!$C$4:$G$110,2,0)</f>
        <v>Ampliação SAA Tejucupapo e Ponta de Pedra de Goiana</v>
      </c>
      <c r="F106" s="48" t="n">
        <v>102</v>
      </c>
      <c r="G106" s="48" t="str">
        <f aca="false">VLOOKUP(D106,'TB - PROCV'!$C$3:$G$110,4,0)</f>
        <v>Caixa/OGU</v>
      </c>
      <c r="H106" s="48" t="str">
        <f aca="false">VLOOKUP(D106,'TB - PROCV'!$C$4:$G$110,3,0)</f>
        <v>MINISTÉRIO DAS CIDADES</v>
      </c>
      <c r="I106" s="48" t="s">
        <v>9</v>
      </c>
      <c r="J106" s="150" t="s">
        <v>959</v>
      </c>
      <c r="K106" s="49" t="n">
        <v>42958</v>
      </c>
      <c r="L106" s="153" t="n">
        <v>75958.66</v>
      </c>
      <c r="M106" s="0"/>
    </row>
    <row r="107" customFormat="false" ht="13.5" hidden="false" customHeight="true" outlineLevel="0" collapsed="false">
      <c r="C107" s="44"/>
      <c r="D107" s="48" t="s">
        <v>135</v>
      </c>
      <c r="E107" s="48" t="str">
        <f aca="false">VLOOKUP(D107,'TB - PROCV'!$C$4:$G$110,2,0)</f>
        <v>Ampliação e Adequação da ETE Cabanga</v>
      </c>
      <c r="F107" s="48" t="n">
        <v>103</v>
      </c>
      <c r="G107" s="48" t="str">
        <f aca="false">VLOOKUP(D107,'TB - PROCV'!$C$3:$G$110,4,0)</f>
        <v>Caixa/FGTS</v>
      </c>
      <c r="H107" s="48" t="str">
        <f aca="false">VLOOKUP(D107,'TB - PROCV'!$C$4:$G$110,3,0)</f>
        <v>MINISTÉRIO DAS CIDADES</v>
      </c>
      <c r="I107" s="48" t="s">
        <v>9</v>
      </c>
      <c r="J107" s="150" t="s">
        <v>960</v>
      </c>
      <c r="K107" s="49" t="n">
        <v>42965</v>
      </c>
      <c r="L107" s="153" t="n">
        <v>1002839.26</v>
      </c>
      <c r="M107" s="0"/>
    </row>
    <row r="108" customFormat="false" ht="13.5" hidden="false" customHeight="true" outlineLevel="0" collapsed="false">
      <c r="C108" s="44"/>
      <c r="D108" s="59" t="s">
        <v>144</v>
      </c>
      <c r="E108" s="48" t="str">
        <f aca="false">VLOOKUP(D108,'TB - PROCV'!$C$4:$G$110,2,0)</f>
        <v>Ampliação SAA de Aliança</v>
      </c>
      <c r="F108" s="48" t="n">
        <v>103</v>
      </c>
      <c r="G108" s="48" t="str">
        <f aca="false">VLOOKUP(D108,'TB - PROCV'!$C$3:$G$110,4,0)</f>
        <v>Caixa/FGTS</v>
      </c>
      <c r="H108" s="48" t="str">
        <f aca="false">VLOOKUP(D108,'TB - PROCV'!$C$4:$G$110,3,0)</f>
        <v>MINISTÉRIO DAS CIDADES</v>
      </c>
      <c r="I108" s="48" t="s">
        <v>9</v>
      </c>
      <c r="J108" s="150" t="s">
        <v>961</v>
      </c>
      <c r="K108" s="49" t="n">
        <v>42970</v>
      </c>
      <c r="L108" s="153" t="n">
        <v>979599.74</v>
      </c>
      <c r="M108" s="0"/>
    </row>
    <row r="109" customFormat="false" ht="13.5" hidden="false" customHeight="true" outlineLevel="0" collapsed="false">
      <c r="C109" s="44"/>
      <c r="D109" s="48" t="s">
        <v>83</v>
      </c>
      <c r="E109" s="48" t="str">
        <f aca="false">VLOOKUP(D109,'TB - PROCV'!$C$4:$G$110,2,0)</f>
        <v>PSH - Programa de Sustentabilidade Hidríca</v>
      </c>
      <c r="F109" s="48" t="n">
        <v>103</v>
      </c>
      <c r="G109" s="48" t="str">
        <f aca="false">VLOOKUP(D109,'TB - PROCV'!$C$3:$G$110,4,0)</f>
        <v>BIRD - PSH PE</v>
      </c>
      <c r="H109" s="48" t="str">
        <f aca="false">VLOOKUP(D109,'TB - PROCV'!$C$4:$G$110,3,0)</f>
        <v>BIRD - BANCO MUNDIAL - PSH</v>
      </c>
      <c r="I109" s="48" t="s">
        <v>9</v>
      </c>
      <c r="J109" s="150" t="s">
        <v>925</v>
      </c>
      <c r="K109" s="49" t="n">
        <v>42975</v>
      </c>
      <c r="L109" s="153" t="n">
        <v>2000000</v>
      </c>
      <c r="M109" s="0"/>
    </row>
    <row r="110" customFormat="false" ht="13.5" hidden="false" customHeight="true" outlineLevel="0" collapsed="false">
      <c r="C110" s="44"/>
      <c r="D110" s="48" t="s">
        <v>83</v>
      </c>
      <c r="E110" s="48" t="str">
        <f aca="false">VLOOKUP(D110,'TB - PROCV'!$C$4:$G$110,2,0)</f>
        <v>PSH - Programa de Sustentabilidade Hidríca</v>
      </c>
      <c r="F110" s="48" t="n">
        <v>103</v>
      </c>
      <c r="G110" s="48" t="str">
        <f aca="false">VLOOKUP(D110,'TB - PROCV'!$C$3:$G$110,4,0)</f>
        <v>BIRD - PSH PE</v>
      </c>
      <c r="H110" s="48" t="str">
        <f aca="false">VLOOKUP(D110,'TB - PROCV'!$C$4:$G$110,3,0)</f>
        <v>BIRD - BANCO MUNDIAL - PSH</v>
      </c>
      <c r="I110" s="48" t="s">
        <v>9</v>
      </c>
      <c r="J110" s="48" t="s">
        <v>912</v>
      </c>
      <c r="K110" s="49" t="n">
        <v>42975</v>
      </c>
      <c r="L110" s="153" t="n">
        <v>5000000</v>
      </c>
      <c r="M110" s="0"/>
    </row>
    <row r="111" customFormat="false" ht="13.5" hidden="false" customHeight="true" outlineLevel="0" collapsed="false">
      <c r="C111" s="44"/>
      <c r="D111" s="48" t="s">
        <v>83</v>
      </c>
      <c r="E111" s="48" t="str">
        <f aca="false">VLOOKUP(D111,'TB - PROCV'!$C$4:$G$110,2,0)</f>
        <v>PSH - Programa de Sustentabilidade Hidríca</v>
      </c>
      <c r="F111" s="48" t="n">
        <v>103</v>
      </c>
      <c r="G111" s="48" t="str">
        <f aca="false">VLOOKUP(D111,'TB - PROCV'!$C$3:$G$110,4,0)</f>
        <v>BIRD - PSH PE</v>
      </c>
      <c r="H111" s="48" t="str">
        <f aca="false">VLOOKUP(D111,'TB - PROCV'!$C$4:$G$110,3,0)</f>
        <v>BIRD - BANCO MUNDIAL - PSH</v>
      </c>
      <c r="I111" s="48" t="s">
        <v>9</v>
      </c>
      <c r="J111" s="150" t="s">
        <v>924</v>
      </c>
      <c r="K111" s="49" t="n">
        <v>42975</v>
      </c>
      <c r="L111" s="153" t="n">
        <v>2000000</v>
      </c>
      <c r="M111" s="0"/>
    </row>
    <row r="112" customFormat="false" ht="13.5" hidden="false" customHeight="true" outlineLevel="0" collapsed="false">
      <c r="C112" s="44"/>
      <c r="D112" s="48" t="s">
        <v>228</v>
      </c>
      <c r="E112" s="48" t="str">
        <f aca="false">VLOOKUP(D112,'TB - PROCV'!$C$4:$G$110,2,0)</f>
        <v>Elaboração do SAA Salgueiro - Projeto</v>
      </c>
      <c r="F112" s="48" t="n">
        <v>102</v>
      </c>
      <c r="G112" s="48" t="str">
        <f aca="false">VLOOKUP(D112,'TB - PROCV'!$C$3:$G$110,4,0)</f>
        <v>Caixa/OGU</v>
      </c>
      <c r="H112" s="48" t="str">
        <f aca="false">VLOOKUP(D112,'TB - PROCV'!$C$4:$G$110,3,0)</f>
        <v>MINISTÉRIO DAS CIDADES</v>
      </c>
      <c r="I112" s="48" t="s">
        <v>9</v>
      </c>
      <c r="J112" s="150" t="s">
        <v>962</v>
      </c>
      <c r="K112" s="49" t="n">
        <v>42977</v>
      </c>
      <c r="L112" s="153" t="n">
        <v>111613.12</v>
      </c>
      <c r="M112" s="0"/>
    </row>
    <row r="113" customFormat="false" ht="13.5" hidden="false" customHeight="true" outlineLevel="0" collapsed="false">
      <c r="C113" s="44"/>
      <c r="D113" s="48" t="s">
        <v>140</v>
      </c>
      <c r="E113" s="48" t="str">
        <f aca="false">VLOOKUP(D113,'TB - PROCV'!$C$4:$G$110,2,0)</f>
        <v>Ampliação do SAA de Paulista</v>
      </c>
      <c r="F113" s="48" t="n">
        <v>102</v>
      </c>
      <c r="G113" s="48" t="str">
        <f aca="false">VLOOKUP(D113,'TB - PROCV'!$C$3:$G$110,4,0)</f>
        <v>Caixa/OGU</v>
      </c>
      <c r="H113" s="48" t="str">
        <f aca="false">VLOOKUP(D113,'TB - PROCV'!$C$4:$G$110,3,0)</f>
        <v>MINISTÉRIO DAS CIDADES</v>
      </c>
      <c r="I113" s="48" t="s">
        <v>9</v>
      </c>
      <c r="J113" s="150" t="s">
        <v>963</v>
      </c>
      <c r="K113" s="49" t="n">
        <v>42977</v>
      </c>
      <c r="L113" s="154" t="n">
        <v>504480.95</v>
      </c>
      <c r="M113" s="0"/>
    </row>
    <row r="114" customFormat="false" ht="13.5" hidden="false" customHeight="true" outlineLevel="0" collapsed="false">
      <c r="C114" s="44"/>
      <c r="D114" s="48" t="s">
        <v>878</v>
      </c>
      <c r="E114" s="48" t="str">
        <f aca="false">VLOOKUP(D114,'TB - PROCV'!$C$4:$G$110,2,0)</f>
        <v>Ampliação ETA Bezerros</v>
      </c>
      <c r="F114" s="48" t="n">
        <v>102</v>
      </c>
      <c r="G114" s="48" t="str">
        <f aca="false">VLOOKUP(D114,'TB - PROCV'!$C$3:$G$110,4,0)</f>
        <v>Caixa/OGU</v>
      </c>
      <c r="H114" s="48" t="str">
        <f aca="false">VLOOKUP(D114,'TB - PROCV'!$C$4:$G$110,3,0)</f>
        <v>MINISTÉRIO DAS CIDADES</v>
      </c>
      <c r="I114" s="48" t="s">
        <v>9</v>
      </c>
      <c r="J114" s="150" t="s">
        <v>964</v>
      </c>
      <c r="K114" s="49" t="n">
        <v>42978</v>
      </c>
      <c r="L114" s="153" t="n">
        <v>2021275.87</v>
      </c>
      <c r="M114" s="0"/>
    </row>
    <row r="115" customFormat="false" ht="13.5" hidden="false" customHeight="true" outlineLevel="0" collapsed="false">
      <c r="C115" s="44"/>
      <c r="D115" s="59" t="s">
        <v>85</v>
      </c>
      <c r="E115" s="48" t="str">
        <f aca="false">VLOOKUP(D115,'TB - PROCV'!$C$4:$G$110,2,0)</f>
        <v>Implantação do Sistema Adutor Suape em Porto de Galinhas</v>
      </c>
      <c r="F115" s="48" t="n">
        <v>103</v>
      </c>
      <c r="G115" s="48" t="str">
        <f aca="false">VLOOKUP(D115,'TB - PROCV'!$C$3:$G$110,4,0)</f>
        <v>Caixa/FGTS</v>
      </c>
      <c r="H115" s="48" t="str">
        <f aca="false">VLOOKUP(D115,'TB - PROCV'!$C$4:$G$110,3,0)</f>
        <v>MINISTÉRIO DAS CIDADES</v>
      </c>
      <c r="I115" s="48" t="s">
        <v>9</v>
      </c>
      <c r="J115" s="150" t="s">
        <v>965</v>
      </c>
      <c r="K115" s="49" t="n">
        <v>42978</v>
      </c>
      <c r="L115" s="153" t="n">
        <v>1047974.52</v>
      </c>
      <c r="M115" s="0"/>
    </row>
    <row r="116" customFormat="false" ht="13.5" hidden="false" customHeight="true" outlineLevel="0" collapsed="false">
      <c r="C116" s="44"/>
      <c r="D116" s="48" t="s">
        <v>146</v>
      </c>
      <c r="E116" s="48" t="str">
        <f aca="false">VLOOKUP(D116,'TB - PROCV'!$C$4:$G$110,2,0)</f>
        <v>Implantação do SES Venturosa</v>
      </c>
      <c r="F116" s="48" t="n">
        <v>103</v>
      </c>
      <c r="G116" s="48" t="str">
        <f aca="false">VLOOKUP(D116,'TB - PROCV'!$C$3:$G$110,4,0)</f>
        <v>Caixa/FGTS</v>
      </c>
      <c r="H116" s="48" t="str">
        <f aca="false">VLOOKUP(D116,'TB - PROCV'!$C$4:$G$110,3,0)</f>
        <v>MINISTÉRIO DAS CIDADES</v>
      </c>
      <c r="I116" s="48" t="s">
        <v>9</v>
      </c>
      <c r="J116" s="150" t="s">
        <v>966</v>
      </c>
      <c r="K116" s="49" t="n">
        <v>42978</v>
      </c>
      <c r="L116" s="153" t="n">
        <v>1666549.25</v>
      </c>
      <c r="M116" s="0"/>
    </row>
    <row r="117" customFormat="false" ht="13.5" hidden="false" customHeight="true" outlineLevel="0" collapsed="false">
      <c r="C117" s="44"/>
      <c r="D117" s="48" t="s">
        <v>878</v>
      </c>
      <c r="E117" s="48" t="str">
        <f aca="false">VLOOKUP(D117,'TB - PROCV'!$C$4:$G$110,2,0)</f>
        <v>Ampliação ETA Bezerros</v>
      </c>
      <c r="F117" s="48" t="n">
        <v>102</v>
      </c>
      <c r="G117" s="48" t="str">
        <f aca="false">VLOOKUP(D117,'TB - PROCV'!$C$3:$G$110,4,0)</f>
        <v>Caixa/OGU</v>
      </c>
      <c r="H117" s="48" t="str">
        <f aca="false">VLOOKUP(D117,'TB - PROCV'!$C$4:$G$110,3,0)</f>
        <v>MINISTÉRIO DAS CIDADES</v>
      </c>
      <c r="I117" s="48" t="s">
        <v>9</v>
      </c>
      <c r="J117" s="150" t="s">
        <v>967</v>
      </c>
      <c r="K117" s="49" t="n">
        <v>42979</v>
      </c>
      <c r="L117" s="50" t="n">
        <v>28759.62</v>
      </c>
      <c r="M117" s="0"/>
    </row>
    <row r="118" customFormat="false" ht="13.5" hidden="false" customHeight="true" outlineLevel="0" collapsed="false">
      <c r="C118" s="44"/>
      <c r="D118" s="48" t="s">
        <v>83</v>
      </c>
      <c r="E118" s="48" t="str">
        <f aca="false">VLOOKUP(D118,'TB - PROCV'!$C$4:$G$110,2,0)</f>
        <v>PSH - Programa de Sustentabilidade Hidríca</v>
      </c>
      <c r="F118" s="48" t="n">
        <v>103</v>
      </c>
      <c r="G118" s="48" t="str">
        <f aca="false">VLOOKUP(D118,'TB - PROCV'!$C$3:$G$110,4,0)</f>
        <v>BIRD - PSH PE</v>
      </c>
      <c r="H118" s="48" t="str">
        <f aca="false">VLOOKUP(D118,'TB - PROCV'!$C$4:$G$110,3,0)</f>
        <v>BIRD - BANCO MUNDIAL - PSH</v>
      </c>
      <c r="I118" s="48" t="s">
        <v>9</v>
      </c>
      <c r="J118" s="150" t="s">
        <v>954</v>
      </c>
      <c r="K118" s="49" t="n">
        <v>43006</v>
      </c>
      <c r="L118" s="50" t="n">
        <v>2000000</v>
      </c>
      <c r="M118" s="0"/>
    </row>
    <row r="119" customFormat="false" ht="13.5" hidden="false" customHeight="true" outlineLevel="0" collapsed="false">
      <c r="C119" s="44"/>
      <c r="D119" s="48" t="s">
        <v>83</v>
      </c>
      <c r="E119" s="48" t="str">
        <f aca="false">VLOOKUP(D119,'TB - PROCV'!$C$4:$G$110,2,0)</f>
        <v>PSH - Programa de Sustentabilidade Hidríca</v>
      </c>
      <c r="F119" s="48" t="n">
        <v>103</v>
      </c>
      <c r="G119" s="48" t="str">
        <f aca="false">VLOOKUP(D119,'TB - PROCV'!$C$3:$G$110,4,0)</f>
        <v>BIRD - PSH PE</v>
      </c>
      <c r="H119" s="48" t="str">
        <f aca="false">VLOOKUP(D119,'TB - PROCV'!$C$4:$G$110,3,0)</f>
        <v>BIRD - BANCO MUNDIAL - PSH</v>
      </c>
      <c r="I119" s="48" t="s">
        <v>9</v>
      </c>
      <c r="J119" s="150" t="s">
        <v>968</v>
      </c>
      <c r="K119" s="49" t="n">
        <v>43006</v>
      </c>
      <c r="L119" s="50" t="n">
        <v>3000000</v>
      </c>
      <c r="M119" s="0"/>
    </row>
    <row r="120" customFormat="false" ht="13.5" hidden="false" customHeight="true" outlineLevel="0" collapsed="false">
      <c r="C120" s="44"/>
      <c r="D120" s="48" t="s">
        <v>83</v>
      </c>
      <c r="E120" s="48" t="str">
        <f aca="false">VLOOKUP(D120,'TB - PROCV'!$C$4:$G$110,2,0)</f>
        <v>PSH - Programa de Sustentabilidade Hidríca</v>
      </c>
      <c r="F120" s="48" t="n">
        <v>103</v>
      </c>
      <c r="G120" s="48" t="str">
        <f aca="false">VLOOKUP(D120,'TB - PROCV'!$C$3:$G$110,4,0)</f>
        <v>BIRD - PSH PE</v>
      </c>
      <c r="H120" s="48" t="str">
        <f aca="false">VLOOKUP(D120,'TB - PROCV'!$C$4:$G$110,3,0)</f>
        <v>BIRD - BANCO MUNDIAL - PSH</v>
      </c>
      <c r="I120" s="48" t="s">
        <v>9</v>
      </c>
      <c r="J120" s="150" t="s">
        <v>932</v>
      </c>
      <c r="K120" s="49" t="n">
        <v>43006</v>
      </c>
      <c r="L120" s="50" t="n">
        <v>2000000</v>
      </c>
      <c r="M120" s="0"/>
    </row>
    <row r="121" customFormat="false" ht="13.5" hidden="false" customHeight="true" outlineLevel="0" collapsed="false">
      <c r="C121" s="44"/>
      <c r="D121" s="48" t="s">
        <v>83</v>
      </c>
      <c r="E121" s="48" t="str">
        <f aca="false">VLOOKUP(D121,'TB - PROCV'!$C$4:$G$110,2,0)</f>
        <v>PSH - Programa de Sustentabilidade Hidríca</v>
      </c>
      <c r="F121" s="48" t="n">
        <v>103</v>
      </c>
      <c r="G121" s="48" t="str">
        <f aca="false">VLOOKUP(D121,'TB - PROCV'!$C$3:$G$110,4,0)</f>
        <v>BIRD - PSH PE</v>
      </c>
      <c r="H121" s="48" t="str">
        <f aca="false">VLOOKUP(D121,'TB - PROCV'!$C$4:$G$110,3,0)</f>
        <v>BIRD - BANCO MUNDIAL - PSH</v>
      </c>
      <c r="I121" s="48" t="s">
        <v>9</v>
      </c>
      <c r="J121" s="150" t="s">
        <v>926</v>
      </c>
      <c r="K121" s="49" t="n">
        <v>43006</v>
      </c>
      <c r="L121" s="50" t="n">
        <v>2000000</v>
      </c>
      <c r="M121" s="0"/>
    </row>
    <row r="122" customFormat="false" ht="13.5" hidden="false" customHeight="true" outlineLevel="0" collapsed="false">
      <c r="C122" s="44"/>
      <c r="D122" s="48" t="s">
        <v>83</v>
      </c>
      <c r="E122" s="48" t="str">
        <f aca="false">VLOOKUP(D122,'TB - PROCV'!$C$4:$G$110,2,0)</f>
        <v>PSH - Programa de Sustentabilidade Hidríca</v>
      </c>
      <c r="F122" s="48" t="n">
        <v>103</v>
      </c>
      <c r="G122" s="48" t="str">
        <f aca="false">VLOOKUP(D122,'TB - PROCV'!$C$3:$G$110,4,0)</f>
        <v>BIRD - PSH PE</v>
      </c>
      <c r="H122" s="48" t="str">
        <f aca="false">VLOOKUP(D122,'TB - PROCV'!$C$4:$G$110,3,0)</f>
        <v>BIRD - BANCO MUNDIAL - PSH</v>
      </c>
      <c r="I122" s="48" t="s">
        <v>9</v>
      </c>
      <c r="J122" s="150" t="s">
        <v>912</v>
      </c>
      <c r="K122" s="49" t="n">
        <v>43006</v>
      </c>
      <c r="L122" s="50" t="n">
        <v>3000000</v>
      </c>
      <c r="M122" s="0"/>
    </row>
    <row r="123" customFormat="false" ht="13.5" hidden="false" customHeight="true" outlineLevel="0" collapsed="false">
      <c r="C123" s="44"/>
      <c r="D123" s="59" t="s">
        <v>85</v>
      </c>
      <c r="E123" s="48" t="str">
        <f aca="false">VLOOKUP(D123,'TB - PROCV'!$C$4:$G$110,2,0)</f>
        <v>Implantação do Sistema Adutor Suape em Porto de Galinhas</v>
      </c>
      <c r="F123" s="48" t="n">
        <v>103</v>
      </c>
      <c r="G123" s="48" t="str">
        <f aca="false">VLOOKUP(D123,'TB - PROCV'!$C$3:$G$110,4,0)</f>
        <v>Caixa/FGTS</v>
      </c>
      <c r="H123" s="48" t="str">
        <f aca="false">VLOOKUP(D123,'TB - PROCV'!$C$4:$G$110,3,0)</f>
        <v>MINISTÉRIO DAS CIDADES</v>
      </c>
      <c r="I123" s="48" t="s">
        <v>9</v>
      </c>
      <c r="J123" s="150" t="s">
        <v>969</v>
      </c>
      <c r="K123" s="49" t="n">
        <v>43018</v>
      </c>
      <c r="L123" s="153" t="n">
        <v>483825.16</v>
      </c>
      <c r="M123" s="0"/>
    </row>
    <row r="124" customFormat="false" ht="13.5" hidden="false" customHeight="true" outlineLevel="0" collapsed="false">
      <c r="C124" s="44"/>
      <c r="D124" s="48" t="s">
        <v>135</v>
      </c>
      <c r="E124" s="48" t="str">
        <f aca="false">VLOOKUP(D124,'TB - PROCV'!$C$4:$G$110,2,0)</f>
        <v>Ampliação e Adequação da ETE Cabanga</v>
      </c>
      <c r="F124" s="48" t="n">
        <v>103</v>
      </c>
      <c r="G124" s="48" t="str">
        <f aca="false">VLOOKUP(D124,'TB - PROCV'!$C$3:$G$110,4,0)</f>
        <v>Caixa/FGTS</v>
      </c>
      <c r="H124" s="48" t="str">
        <f aca="false">VLOOKUP(D124,'TB - PROCV'!$C$4:$G$110,3,0)</f>
        <v>MINISTÉRIO DAS CIDADES</v>
      </c>
      <c r="I124" s="48" t="s">
        <v>9</v>
      </c>
      <c r="J124" s="150" t="s">
        <v>970</v>
      </c>
      <c r="K124" s="49" t="n">
        <v>43019</v>
      </c>
      <c r="L124" s="153" t="n">
        <v>480792.87</v>
      </c>
      <c r="M124" s="0"/>
    </row>
    <row r="125" customFormat="false" ht="13.5" hidden="false" customHeight="true" outlineLevel="0" collapsed="false">
      <c r="C125" s="44"/>
      <c r="D125" s="48" t="s">
        <v>96</v>
      </c>
      <c r="E125" s="48" t="str">
        <f aca="false">VLOOKUP(D125,'TB - PROCV'!$C$4:$G$110,2,0)</f>
        <v>Anéis Secundários</v>
      </c>
      <c r="F125" s="48" t="n">
        <v>103</v>
      </c>
      <c r="G125" s="48" t="str">
        <f aca="false">VLOOKUP(D125,'TB - PROCV'!$C$3:$G$110,4,0)</f>
        <v>Caixa/FGTS</v>
      </c>
      <c r="H125" s="48" t="str">
        <f aca="false">VLOOKUP(D125,'TB - PROCV'!$C$4:$G$110,3,0)</f>
        <v>MINISTÉRIO DAS CIDADES</v>
      </c>
      <c r="I125" s="48" t="s">
        <v>9</v>
      </c>
      <c r="J125" s="150"/>
      <c r="K125" s="49" t="n">
        <v>43019</v>
      </c>
      <c r="L125" s="153" t="n">
        <v>646011.26</v>
      </c>
      <c r="M125" s="0"/>
    </row>
    <row r="126" customFormat="false" ht="13.5" hidden="false" customHeight="true" outlineLevel="0" collapsed="false">
      <c r="C126" s="44"/>
      <c r="D126" s="48" t="s">
        <v>146</v>
      </c>
      <c r="E126" s="48" t="str">
        <f aca="false">VLOOKUP(D126,'TB - PROCV'!$C$4:$G$110,2,0)</f>
        <v>Implantação do SES Venturosa</v>
      </c>
      <c r="F126" s="48" t="n">
        <v>103</v>
      </c>
      <c r="G126" s="48" t="str">
        <f aca="false">VLOOKUP(D126,'TB - PROCV'!$C$3:$G$110,4,0)</f>
        <v>Caixa/FGTS</v>
      </c>
      <c r="H126" s="48" t="str">
        <f aca="false">VLOOKUP(D126,'TB - PROCV'!$C$4:$G$110,3,0)</f>
        <v>MINISTÉRIO DAS CIDADES</v>
      </c>
      <c r="I126" s="48" t="s">
        <v>9</v>
      </c>
      <c r="J126" s="150" t="s">
        <v>971</v>
      </c>
      <c r="K126" s="49" t="n">
        <v>43019</v>
      </c>
      <c r="L126" s="153" t="n">
        <v>259366.28</v>
      </c>
      <c r="M126" s="0"/>
    </row>
    <row r="127" customFormat="false" ht="13.5" hidden="false" customHeight="true" outlineLevel="0" collapsed="false">
      <c r="C127" s="44"/>
      <c r="D127" s="48" t="s">
        <v>105</v>
      </c>
      <c r="E127" s="48" t="str">
        <f aca="false">VLOOKUP(D127,'TB - PROCV'!$C$4:$G$110,2,0)</f>
        <v>Adequação/Ampliação do Distrito 8A</v>
      </c>
      <c r="F127" s="48" t="n">
        <v>103</v>
      </c>
      <c r="G127" s="48" t="str">
        <f aca="false">VLOOKUP(D127,'TB - PROCV'!$C$3:$G$110,4,0)</f>
        <v>Caixa/FGTS</v>
      </c>
      <c r="H127" s="48" t="str">
        <f aca="false">VLOOKUP(D127,'TB - PROCV'!$C$4:$G$110,3,0)</f>
        <v>MINISTÉRIO DAS CIDADES</v>
      </c>
      <c r="I127" s="48" t="s">
        <v>9</v>
      </c>
      <c r="J127" s="150" t="s">
        <v>972</v>
      </c>
      <c r="K127" s="49" t="n">
        <v>43011</v>
      </c>
      <c r="L127" s="153" t="n">
        <v>1675572.38</v>
      </c>
      <c r="M127" s="0"/>
    </row>
    <row r="128" customFormat="false" ht="13.5" hidden="false" customHeight="true" outlineLevel="0" collapsed="false">
      <c r="C128" s="44"/>
      <c r="D128" s="48" t="s">
        <v>55</v>
      </c>
      <c r="E128" s="48" t="str">
        <f aca="false">VLOOKUP(D128,'TB - PROCV'!$C$4:$G$110,2,0)</f>
        <v>Adutora do Agreste - Obra</v>
      </c>
      <c r="F128" s="48" t="n">
        <v>102</v>
      </c>
      <c r="G128" s="48" t="str">
        <f aca="false">VLOOKUP(D128,'TB - PROCV'!$C$3:$G$110,4,0)</f>
        <v>MIN - Adutora do Agreste - Obra</v>
      </c>
      <c r="H128" s="48" t="str">
        <f aca="false">VLOOKUP(D128,'TB - PROCV'!$C$4:$G$110,3,0)</f>
        <v>MINISTÉRIO DA INTEGRAÇÃO</v>
      </c>
      <c r="I128" s="48" t="s">
        <v>9</v>
      </c>
      <c r="J128" s="150" t="s">
        <v>973</v>
      </c>
      <c r="K128" s="49" t="n">
        <v>43021</v>
      </c>
      <c r="L128" s="50" t="n">
        <v>11200000</v>
      </c>
      <c r="M128" s="0"/>
    </row>
    <row r="129" customFormat="false" ht="13.5" hidden="false" customHeight="true" outlineLevel="0" collapsed="false">
      <c r="C129" s="44"/>
      <c r="D129" s="48" t="s">
        <v>135</v>
      </c>
      <c r="E129" s="48" t="str">
        <f aca="false">VLOOKUP(D129,'TB - PROCV'!$C$4:$G$110,2,0)</f>
        <v>Ampliação e Adequação da ETE Cabanga</v>
      </c>
      <c r="F129" s="48" t="n">
        <v>103</v>
      </c>
      <c r="G129" s="48" t="str">
        <f aca="false">VLOOKUP(D129,'TB - PROCV'!$C$3:$G$110,4,0)</f>
        <v>Caixa/FGTS</v>
      </c>
      <c r="H129" s="48" t="str">
        <f aca="false">VLOOKUP(D129,'TB - PROCV'!$C$4:$G$110,3,0)</f>
        <v>MINISTÉRIO DAS CIDADES</v>
      </c>
      <c r="I129" s="48" t="s">
        <v>9</v>
      </c>
      <c r="J129" s="150" t="s">
        <v>974</v>
      </c>
      <c r="K129" s="49" t="n">
        <v>43018</v>
      </c>
      <c r="L129" s="153" t="n">
        <v>636478.87</v>
      </c>
      <c r="M129" s="0"/>
    </row>
    <row r="130" customFormat="false" ht="13.5" hidden="false" customHeight="true" outlineLevel="0" collapsed="false">
      <c r="C130" s="44"/>
      <c r="D130" s="48" t="s">
        <v>115</v>
      </c>
      <c r="E130" s="48" t="str">
        <f aca="false">VLOOKUP(D130,'TB - PROCV'!$C$4:$G$110,2,0)</f>
        <v>Implantação do SES Garanhuns</v>
      </c>
      <c r="F130" s="48" t="n">
        <v>103</v>
      </c>
      <c r="G130" s="48" t="str">
        <f aca="false">VLOOKUP(D130,'TB - PROCV'!$C$3:$G$110,4,0)</f>
        <v>Caixa/FGTS</v>
      </c>
      <c r="H130" s="48" t="str">
        <f aca="false">VLOOKUP(D130,'TB - PROCV'!$C$4:$G$110,3,0)</f>
        <v>MINISTÉRIO DAS CIDADES</v>
      </c>
      <c r="I130" s="48" t="s">
        <v>9</v>
      </c>
      <c r="J130" s="150"/>
      <c r="K130" s="49" t="n">
        <v>43035</v>
      </c>
      <c r="L130" s="153" t="n">
        <v>19139.14</v>
      </c>
      <c r="M130" s="0"/>
    </row>
    <row r="131" customFormat="false" ht="13.5" hidden="false" customHeight="true" outlineLevel="0" collapsed="false">
      <c r="C131" s="44"/>
      <c r="D131" s="59" t="s">
        <v>88</v>
      </c>
      <c r="E131" s="48" t="str">
        <f aca="false">VLOOKUP(D131,'TB - PROCV'!$C$4:$G$110,2,0)</f>
        <v>Implantção SES Nazaré da Mata</v>
      </c>
      <c r="F131" s="48" t="n">
        <v>103</v>
      </c>
      <c r="G131" s="48" t="str">
        <f aca="false">VLOOKUP(D131,'TB - PROCV'!$C$3:$G$110,4,0)</f>
        <v>Caixa/FGTS</v>
      </c>
      <c r="H131" s="48" t="str">
        <f aca="false">VLOOKUP(D131,'TB - PROCV'!$C$4:$G$110,3,0)</f>
        <v>MINISTÉRIO DAS CIDADES</v>
      </c>
      <c r="I131" s="48" t="s">
        <v>9</v>
      </c>
      <c r="J131" s="150"/>
      <c r="K131" s="49" t="n">
        <v>43035</v>
      </c>
      <c r="L131" s="153" t="n">
        <v>14193.02</v>
      </c>
      <c r="M131" s="0"/>
    </row>
    <row r="132" customFormat="false" ht="13.5" hidden="false" customHeight="true" outlineLevel="0" collapsed="false">
      <c r="C132" s="44"/>
      <c r="D132" s="155" t="s">
        <v>97</v>
      </c>
      <c r="E132" s="48" t="str">
        <f aca="false">VLOOKUP(D132,'TB - PROCV'!$C$4:$G$110,2,0)</f>
        <v>Implantação do SES Salgueiro</v>
      </c>
      <c r="F132" s="48" t="n">
        <v>103</v>
      </c>
      <c r="G132" s="48" t="str">
        <f aca="false">VLOOKUP(D132,'TB - PROCV'!$C$3:$G$110,4,0)</f>
        <v>Caixa/FGTS</v>
      </c>
      <c r="H132" s="48" t="str">
        <f aca="false">VLOOKUP(D132,'TB - PROCV'!$C$4:$G$110,3,0)</f>
        <v>MINISTÉRIO DAS CIDADES</v>
      </c>
      <c r="I132" s="48" t="s">
        <v>9</v>
      </c>
      <c r="J132" s="150"/>
      <c r="K132" s="49" t="n">
        <v>43035</v>
      </c>
      <c r="L132" s="153" t="n">
        <v>624840.37</v>
      </c>
      <c r="M132" s="0"/>
    </row>
    <row r="133" customFormat="false" ht="13.5" hidden="false" customHeight="true" outlineLevel="0" collapsed="false">
      <c r="C133" s="44"/>
      <c r="D133" s="155" t="s">
        <v>95</v>
      </c>
      <c r="E133" s="48" t="str">
        <f aca="false">VLOOKUP(D133,'TB - PROCV'!$C$4:$G$110,2,0)</f>
        <v>Implantação do SES do Proest Área 02</v>
      </c>
      <c r="F133" s="48" t="n">
        <v>103</v>
      </c>
      <c r="G133" s="48" t="str">
        <f aca="false">VLOOKUP(D133,'TB - PROCV'!$C$3:$G$110,4,0)</f>
        <v>Caixa/FGTS</v>
      </c>
      <c r="H133" s="48" t="str">
        <f aca="false">VLOOKUP(D133,'TB - PROCV'!$C$4:$G$110,3,0)</f>
        <v>MINISTÉRIO DAS CIDADES</v>
      </c>
      <c r="I133" s="48" t="s">
        <v>9</v>
      </c>
      <c r="J133" s="150"/>
      <c r="K133" s="49" t="n">
        <v>43035</v>
      </c>
      <c r="L133" s="153" t="n">
        <v>831480.08</v>
      </c>
      <c r="M133" s="0"/>
    </row>
    <row r="134" customFormat="false" ht="13.5" hidden="false" customHeight="true" outlineLevel="0" collapsed="false">
      <c r="C134" s="44"/>
      <c r="D134" s="155" t="s">
        <v>23</v>
      </c>
      <c r="E134" s="48" t="str">
        <f aca="false">VLOOKUP(D134,'TB - PROCV'!$C$4:$G$110,2,0)</f>
        <v>Setorização Distrito 1A</v>
      </c>
      <c r="F134" s="48" t="n">
        <v>103</v>
      </c>
      <c r="G134" s="48" t="str">
        <f aca="false">VLOOKUP(D134,'TB - PROCV'!$C$3:$G$110,4,0)</f>
        <v>Caixa/FGTS</v>
      </c>
      <c r="H134" s="48" t="str">
        <f aca="false">VLOOKUP(D134,'TB - PROCV'!$C$4:$G$110,3,0)</f>
        <v>MINISTÉRIO DAS CIDADES</v>
      </c>
      <c r="I134" s="48" t="s">
        <v>9</v>
      </c>
      <c r="J134" s="150"/>
      <c r="K134" s="49" t="n">
        <v>43035</v>
      </c>
      <c r="L134" s="153" t="n">
        <v>9404.96</v>
      </c>
      <c r="M134" s="0"/>
    </row>
    <row r="135" customFormat="false" ht="13.5" hidden="false" customHeight="true" outlineLevel="0" collapsed="false">
      <c r="C135" s="44"/>
      <c r="D135" s="155" t="s">
        <v>137</v>
      </c>
      <c r="E135" s="48" t="str">
        <f aca="false">VLOOKUP(D135,'TB - PROCV'!$C$4:$G$110,2,0)</f>
        <v>Implatação/Ampliação do SAA Floresta</v>
      </c>
      <c r="F135" s="48" t="n">
        <v>103</v>
      </c>
      <c r="G135" s="48" t="str">
        <f aca="false">VLOOKUP(D135,'TB - PROCV'!$C$3:$G$110,4,0)</f>
        <v>Caixa/FGTS</v>
      </c>
      <c r="H135" s="48" t="str">
        <f aca="false">VLOOKUP(D135,'TB - PROCV'!$C$4:$G$110,3,0)</f>
        <v>MINISTÉRIO DAS CIDADES</v>
      </c>
      <c r="I135" s="48" t="s">
        <v>9</v>
      </c>
      <c r="J135" s="150"/>
      <c r="K135" s="49" t="n">
        <v>43035</v>
      </c>
      <c r="L135" s="153" t="n">
        <v>145282.39</v>
      </c>
      <c r="M135" s="0"/>
    </row>
    <row r="136" customFormat="false" ht="13.5" hidden="false" customHeight="true" outlineLevel="0" collapsed="false">
      <c r="C136" s="44"/>
      <c r="D136" s="155" t="s">
        <v>18</v>
      </c>
      <c r="E136" s="48" t="str">
        <f aca="false">VLOOKUP(D136,'TB - PROCV'!$C$4:$G$110,2,0)</f>
        <v>Recuperação da ETA Petrolina</v>
      </c>
      <c r="F136" s="48" t="n">
        <v>103</v>
      </c>
      <c r="G136" s="48" t="str">
        <f aca="false">VLOOKUP(D136,'TB - PROCV'!$C$3:$G$110,4,0)</f>
        <v>Caixa/FGTS</v>
      </c>
      <c r="H136" s="48" t="str">
        <f aca="false">VLOOKUP(D136,'TB - PROCV'!$C$4:$G$110,3,0)</f>
        <v>MINISTÉRIO DAS CIDADES</v>
      </c>
      <c r="I136" s="48" t="s">
        <v>9</v>
      </c>
      <c r="J136" s="150"/>
      <c r="K136" s="49" t="n">
        <v>43035</v>
      </c>
      <c r="L136" s="153" t="n">
        <v>35671.78</v>
      </c>
      <c r="M136" s="0"/>
    </row>
    <row r="137" customFormat="false" ht="13.5" hidden="false" customHeight="true" outlineLevel="0" collapsed="false">
      <c r="C137" s="44"/>
      <c r="D137" s="155" t="s">
        <v>96</v>
      </c>
      <c r="E137" s="48" t="str">
        <f aca="false">VLOOKUP(D137,'TB - PROCV'!$C$4:$G$110,2,0)</f>
        <v>Anéis Secundários</v>
      </c>
      <c r="F137" s="48" t="n">
        <v>103</v>
      </c>
      <c r="G137" s="48" t="str">
        <f aca="false">VLOOKUP(D137,'TB - PROCV'!$C$3:$G$110,4,0)</f>
        <v>Caixa/FGTS</v>
      </c>
      <c r="H137" s="48" t="str">
        <f aca="false">VLOOKUP(D137,'TB - PROCV'!$C$4:$G$110,3,0)</f>
        <v>MINISTÉRIO DAS CIDADES</v>
      </c>
      <c r="I137" s="48" t="s">
        <v>9</v>
      </c>
      <c r="J137" s="150"/>
      <c r="K137" s="49" t="n">
        <v>43035</v>
      </c>
      <c r="L137" s="153" t="n">
        <v>9696.92</v>
      </c>
      <c r="M137" s="0"/>
    </row>
    <row r="138" customFormat="false" ht="13.5" hidden="false" customHeight="true" outlineLevel="0" collapsed="false">
      <c r="C138" s="44"/>
      <c r="D138" s="155" t="s">
        <v>203</v>
      </c>
      <c r="E138" s="48" t="str">
        <f aca="false">VLOOKUP(D138,'TB - PROCV'!$C$4:$G$110,2,0)</f>
        <v>Elaboração do SAA Bezerros - Projeto</v>
      </c>
      <c r="F138" s="48" t="n">
        <v>103</v>
      </c>
      <c r="G138" s="48" t="str">
        <f aca="false">VLOOKUP(D138,'TB - PROCV'!$C$3:$G$110,4,0)</f>
        <v>Caixa/FGTS</v>
      </c>
      <c r="H138" s="48" t="str">
        <f aca="false">VLOOKUP(D138,'TB - PROCV'!$C$4:$G$110,3,0)</f>
        <v>MINISTÉRIO DAS CIDADES</v>
      </c>
      <c r="I138" s="48" t="s">
        <v>9</v>
      </c>
      <c r="J138" s="150"/>
      <c r="K138" s="49" t="n">
        <v>43035</v>
      </c>
      <c r="L138" s="153" t="n">
        <v>462956.91</v>
      </c>
      <c r="M138" s="0"/>
    </row>
    <row r="139" customFormat="false" ht="13.5" hidden="false" customHeight="true" outlineLevel="0" collapsed="false">
      <c r="C139" s="44"/>
      <c r="D139" s="48" t="s">
        <v>83</v>
      </c>
      <c r="E139" s="48" t="str">
        <f aca="false">VLOOKUP(D139,'TB - PROCV'!$C$4:$G$110,2,0)</f>
        <v>PSH - Programa de Sustentabilidade Hidríca</v>
      </c>
      <c r="F139" s="48" t="n">
        <v>103</v>
      </c>
      <c r="G139" s="48" t="str">
        <f aca="false">VLOOKUP(D139,'TB - PROCV'!$C$3:$G$110,4,0)</f>
        <v>BIRD - PSH PE</v>
      </c>
      <c r="H139" s="48" t="str">
        <f aca="false">VLOOKUP(D139,'TB - PROCV'!$C$4:$G$110,3,0)</f>
        <v>BIRD - BANCO MUNDIAL - PSH</v>
      </c>
      <c r="I139" s="48" t="s">
        <v>9</v>
      </c>
      <c r="J139" s="150"/>
      <c r="K139" s="49" t="n">
        <v>43038</v>
      </c>
      <c r="L139" s="50" t="n">
        <v>1380000</v>
      </c>
      <c r="M139" s="0"/>
    </row>
    <row r="140" customFormat="false" ht="13.5" hidden="false" customHeight="true" outlineLevel="0" collapsed="false">
      <c r="C140" s="44"/>
      <c r="D140" s="48" t="s">
        <v>83</v>
      </c>
      <c r="E140" s="48" t="str">
        <f aca="false">VLOOKUP(D140,'TB - PROCV'!$C$4:$G$110,2,0)</f>
        <v>PSH - Programa de Sustentabilidade Hidríca</v>
      </c>
      <c r="F140" s="48" t="n">
        <v>103</v>
      </c>
      <c r="G140" s="48" t="str">
        <f aca="false">VLOOKUP(D140,'TB - PROCV'!$C$3:$G$110,4,0)</f>
        <v>BIRD - PSH PE</v>
      </c>
      <c r="H140" s="48" t="str">
        <f aca="false">VLOOKUP(D140,'TB - PROCV'!$C$4:$G$110,3,0)</f>
        <v>BIRD - BANCO MUNDIAL - PSH</v>
      </c>
      <c r="I140" s="48" t="s">
        <v>9</v>
      </c>
      <c r="J140" s="150"/>
      <c r="K140" s="49" t="n">
        <v>43038</v>
      </c>
      <c r="L140" s="50" t="n">
        <v>1180000</v>
      </c>
      <c r="M140" s="0"/>
    </row>
    <row r="141" customFormat="false" ht="13.5" hidden="false" customHeight="true" outlineLevel="0" collapsed="false">
      <c r="C141" s="44"/>
      <c r="D141" s="48" t="s">
        <v>83</v>
      </c>
      <c r="E141" s="48" t="str">
        <f aca="false">VLOOKUP(D141,'TB - PROCV'!$C$4:$G$110,2,0)</f>
        <v>PSH - Programa de Sustentabilidade Hidríca</v>
      </c>
      <c r="F141" s="48" t="n">
        <v>103</v>
      </c>
      <c r="G141" s="48" t="str">
        <f aca="false">VLOOKUP(D141,'TB - PROCV'!$C$3:$G$110,4,0)</f>
        <v>BIRD - PSH PE</v>
      </c>
      <c r="H141" s="48" t="str">
        <f aca="false">VLOOKUP(D141,'TB - PROCV'!$C$4:$G$110,3,0)</f>
        <v>BIRD - BANCO MUNDIAL - PSH</v>
      </c>
      <c r="I141" s="48" t="s">
        <v>9</v>
      </c>
      <c r="J141" s="150"/>
      <c r="K141" s="49" t="n">
        <v>43038</v>
      </c>
      <c r="L141" s="50" t="n">
        <v>3999950</v>
      </c>
      <c r="M141" s="0"/>
    </row>
    <row r="142" customFormat="false" ht="13.5" hidden="false" customHeight="true" outlineLevel="0" collapsed="false">
      <c r="C142" s="44"/>
      <c r="D142" s="48" t="s">
        <v>83</v>
      </c>
      <c r="E142" s="48" t="str">
        <f aca="false">VLOOKUP(D142,'TB - PROCV'!$C$4:$G$110,2,0)</f>
        <v>PSH - Programa de Sustentabilidade Hidríca</v>
      </c>
      <c r="F142" s="48" t="n">
        <v>103</v>
      </c>
      <c r="G142" s="48" t="str">
        <f aca="false">VLOOKUP(D142,'TB - PROCV'!$C$3:$G$110,4,0)</f>
        <v>BIRD - PSH PE</v>
      </c>
      <c r="H142" s="48" t="str">
        <f aca="false">VLOOKUP(D142,'TB - PROCV'!$C$4:$G$110,3,0)</f>
        <v>BIRD - BANCO MUNDIAL - PSH</v>
      </c>
      <c r="I142" s="48" t="s">
        <v>9</v>
      </c>
      <c r="J142" s="150"/>
      <c r="K142" s="49" t="n">
        <v>43038</v>
      </c>
      <c r="L142" s="50" t="n">
        <v>525000</v>
      </c>
      <c r="M142" s="0"/>
    </row>
    <row r="143" customFormat="false" ht="13.5" hidden="false" customHeight="true" outlineLevel="0" collapsed="false">
      <c r="C143" s="44"/>
      <c r="D143" s="48" t="s">
        <v>83</v>
      </c>
      <c r="E143" s="48" t="str">
        <f aca="false">VLOOKUP(D143,'TB - PROCV'!$C$4:$G$110,2,0)</f>
        <v>PSH - Programa de Sustentabilidade Hidríca</v>
      </c>
      <c r="F143" s="48" t="n">
        <v>103</v>
      </c>
      <c r="G143" s="48" t="str">
        <f aca="false">VLOOKUP(D143,'TB - PROCV'!$C$3:$G$110,4,0)</f>
        <v>BIRD - PSH PE</v>
      </c>
      <c r="H143" s="48" t="str">
        <f aca="false">VLOOKUP(D143,'TB - PROCV'!$C$4:$G$110,3,0)</f>
        <v>BIRD - BANCO MUNDIAL - PSH</v>
      </c>
      <c r="I143" s="48" t="s">
        <v>9</v>
      </c>
      <c r="J143" s="150"/>
      <c r="K143" s="49" t="n">
        <v>43038</v>
      </c>
      <c r="L143" s="50" t="n">
        <v>820500</v>
      </c>
      <c r="M143" s="0"/>
    </row>
    <row r="144" customFormat="false" ht="13.5" hidden="false" customHeight="true" outlineLevel="0" collapsed="false">
      <c r="C144" s="44"/>
      <c r="D144" s="48" t="s">
        <v>83</v>
      </c>
      <c r="E144" s="48" t="str">
        <f aca="false">VLOOKUP(D144,'TB - PROCV'!$C$4:$G$110,2,0)</f>
        <v>PSH - Programa de Sustentabilidade Hidríca</v>
      </c>
      <c r="F144" s="48" t="n">
        <v>103</v>
      </c>
      <c r="G144" s="48" t="str">
        <f aca="false">VLOOKUP(D144,'TB - PROCV'!$C$3:$G$110,4,0)</f>
        <v>BIRD - PSH PE</v>
      </c>
      <c r="H144" s="48" t="str">
        <f aca="false">VLOOKUP(D144,'TB - PROCV'!$C$4:$G$110,3,0)</f>
        <v>BIRD - BANCO MUNDIAL - PSH</v>
      </c>
      <c r="I144" s="48" t="s">
        <v>9</v>
      </c>
      <c r="J144" s="150"/>
      <c r="K144" s="49" t="n">
        <v>43038</v>
      </c>
      <c r="L144" s="50" t="n">
        <v>799950</v>
      </c>
      <c r="M144" s="0"/>
    </row>
    <row r="145" customFormat="false" ht="13.5" hidden="false" customHeight="true" outlineLevel="0" collapsed="false">
      <c r="C145" s="44"/>
      <c r="D145" s="48" t="s">
        <v>83</v>
      </c>
      <c r="E145" s="48" t="str">
        <f aca="false">VLOOKUP(D145,'TB - PROCV'!$C$4:$G$110,2,0)</f>
        <v>PSH - Programa de Sustentabilidade Hidríca</v>
      </c>
      <c r="F145" s="48" t="n">
        <v>103</v>
      </c>
      <c r="G145" s="48" t="str">
        <f aca="false">VLOOKUP(D145,'TB - PROCV'!$C$3:$G$110,4,0)</f>
        <v>BIRD - PSH PE</v>
      </c>
      <c r="H145" s="48" t="str">
        <f aca="false">VLOOKUP(D145,'TB - PROCV'!$C$4:$G$110,3,0)</f>
        <v>BIRD - BANCO MUNDIAL - PSH</v>
      </c>
      <c r="I145" s="48" t="s">
        <v>9</v>
      </c>
      <c r="J145" s="150"/>
      <c r="K145" s="49" t="n">
        <v>43038</v>
      </c>
      <c r="L145" s="50" t="n">
        <v>730500</v>
      </c>
      <c r="M145" s="0"/>
    </row>
    <row r="146" customFormat="false" ht="13.5" hidden="false" customHeight="true" outlineLevel="0" collapsed="false">
      <c r="C146" s="44"/>
      <c r="D146" s="48" t="s">
        <v>83</v>
      </c>
      <c r="E146" s="48" t="str">
        <f aca="false">VLOOKUP(D146,'TB - PROCV'!$C$4:$G$110,2,0)</f>
        <v>PSH - Programa de Sustentabilidade Hidríca</v>
      </c>
      <c r="F146" s="48" t="n">
        <v>103</v>
      </c>
      <c r="G146" s="48" t="str">
        <f aca="false">VLOOKUP(D146,'TB - PROCV'!$C$3:$G$110,4,0)</f>
        <v>BIRD - PSH PE</v>
      </c>
      <c r="H146" s="48" t="str">
        <f aca="false">VLOOKUP(D146,'TB - PROCV'!$C$4:$G$110,3,0)</f>
        <v>BIRD - BANCO MUNDIAL - PSH</v>
      </c>
      <c r="I146" s="48" t="s">
        <v>9</v>
      </c>
      <c r="J146" s="150"/>
      <c r="K146" s="49" t="n">
        <v>43038</v>
      </c>
      <c r="L146" s="50" t="n">
        <v>149128.09</v>
      </c>
      <c r="M146" s="0"/>
    </row>
    <row r="147" customFormat="false" ht="13.5" hidden="false" customHeight="true" outlineLevel="0" collapsed="false">
      <c r="C147" s="44"/>
      <c r="D147" s="48" t="s">
        <v>83</v>
      </c>
      <c r="E147" s="48" t="str">
        <f aca="false">VLOOKUP(D147,'TB - PROCV'!$C$4:$G$110,2,0)</f>
        <v>PSH - Programa de Sustentabilidade Hidríca</v>
      </c>
      <c r="F147" s="48" t="n">
        <v>103</v>
      </c>
      <c r="G147" s="48" t="str">
        <f aca="false">VLOOKUP(D147,'TB - PROCV'!$C$3:$G$110,4,0)</f>
        <v>BIRD - PSH PE</v>
      </c>
      <c r="H147" s="48" t="str">
        <f aca="false">VLOOKUP(D147,'TB - PROCV'!$C$4:$G$110,3,0)</f>
        <v>BIRD - BANCO MUNDIAL - PSH</v>
      </c>
      <c r="I147" s="48" t="s">
        <v>9</v>
      </c>
      <c r="J147" s="150"/>
      <c r="K147" s="49" t="n">
        <v>43038</v>
      </c>
      <c r="L147" s="50" t="n">
        <v>13500</v>
      </c>
      <c r="M147" s="0"/>
    </row>
    <row r="148" customFormat="false" ht="13.5" hidden="false" customHeight="true" outlineLevel="0" collapsed="false">
      <c r="C148" s="44"/>
      <c r="D148" s="48" t="s">
        <v>83</v>
      </c>
      <c r="E148" s="48" t="str">
        <f aca="false">VLOOKUP(D148,'TB - PROCV'!$C$4:$G$110,2,0)</f>
        <v>PSH - Programa de Sustentabilidade Hidríca</v>
      </c>
      <c r="F148" s="48" t="n">
        <v>103</v>
      </c>
      <c r="G148" s="48" t="str">
        <f aca="false">VLOOKUP(D148,'TB - PROCV'!$C$3:$G$110,4,0)</f>
        <v>BIRD - PSH PE</v>
      </c>
      <c r="H148" s="48" t="str">
        <f aca="false">VLOOKUP(D148,'TB - PROCV'!$C$4:$G$110,3,0)</f>
        <v>BIRD - BANCO MUNDIAL - PSH</v>
      </c>
      <c r="I148" s="48" t="s">
        <v>9</v>
      </c>
      <c r="J148" s="150"/>
      <c r="K148" s="49" t="n">
        <v>43038</v>
      </c>
      <c r="L148" s="50" t="n">
        <v>606600</v>
      </c>
      <c r="M148" s="0"/>
    </row>
    <row r="149" customFormat="false" ht="13.5" hidden="false" customHeight="true" outlineLevel="0" collapsed="false">
      <c r="C149" s="44"/>
      <c r="D149" s="48" t="s">
        <v>143</v>
      </c>
      <c r="E149" s="48" t="str">
        <f aca="false">VLOOKUP(D149,'TB - PROCV'!$C$4:$G$110,2,0)</f>
        <v>PSA - Programa de Saneamento do Rio Ipojuca</v>
      </c>
      <c r="F149" s="48" t="n">
        <v>103</v>
      </c>
      <c r="G149" s="48" t="str">
        <f aca="false">VLOOKUP(D149,'TB - PROCV'!$C$3:$G$110,4,0)</f>
        <v>BID - PSA IPOJUCA</v>
      </c>
      <c r="H149" s="48" t="str">
        <f aca="false">VLOOKUP(D149,'TB - PROCV'!$C$4:$G$110,3,0)</f>
        <v>BID - BANCO INTERAMERICANO DE DESENVOLVIMENTO - PSA</v>
      </c>
      <c r="I149" s="48" t="s">
        <v>9</v>
      </c>
      <c r="J149" s="150"/>
      <c r="K149" s="49" t="n">
        <v>43038</v>
      </c>
      <c r="L149" s="50" t="n">
        <v>1285385.67</v>
      </c>
      <c r="M149" s="0"/>
    </row>
    <row r="150" customFormat="false" ht="13.5" hidden="false" customHeight="true" outlineLevel="0" collapsed="false">
      <c r="C150" s="44"/>
      <c r="D150" s="48" t="s">
        <v>143</v>
      </c>
      <c r="E150" s="48" t="str">
        <f aca="false">VLOOKUP(D150,'TB - PROCV'!$C$4:$G$110,2,0)</f>
        <v>PSA - Programa de Saneamento do Rio Ipojuca</v>
      </c>
      <c r="F150" s="48" t="n">
        <v>103</v>
      </c>
      <c r="G150" s="48" t="str">
        <f aca="false">VLOOKUP(D150,'TB - PROCV'!$C$3:$G$110,4,0)</f>
        <v>BID - PSA IPOJUCA</v>
      </c>
      <c r="H150" s="48" t="str">
        <f aca="false">VLOOKUP(D150,'TB - PROCV'!$C$4:$G$110,3,0)</f>
        <v>BID - BANCO INTERAMERICANO DE DESENVOLVIMENTO - PSA</v>
      </c>
      <c r="I150" s="48" t="s">
        <v>9</v>
      </c>
      <c r="J150" s="150"/>
      <c r="K150" s="49" t="n">
        <v>43038</v>
      </c>
      <c r="L150" s="50" t="n">
        <v>2404526.68</v>
      </c>
      <c r="M150" s="0"/>
    </row>
    <row r="151" customFormat="false" ht="13.5" hidden="false" customHeight="true" outlineLevel="0" collapsed="false">
      <c r="C151" s="44"/>
      <c r="D151" s="48" t="s">
        <v>143</v>
      </c>
      <c r="E151" s="48" t="str">
        <f aca="false">VLOOKUP(D151,'TB - PROCV'!$C$4:$G$110,2,0)</f>
        <v>PSA - Programa de Saneamento do Rio Ipojuca</v>
      </c>
      <c r="F151" s="48" t="n">
        <v>103</v>
      </c>
      <c r="G151" s="48" t="str">
        <f aca="false">VLOOKUP(D151,'TB - PROCV'!$C$3:$G$110,4,0)</f>
        <v>BID - PSA IPOJUCA</v>
      </c>
      <c r="H151" s="48" t="str">
        <f aca="false">VLOOKUP(D151,'TB - PROCV'!$C$4:$G$110,3,0)</f>
        <v>BID - BANCO INTERAMERICANO DE DESENVOLVIMENTO - PSA</v>
      </c>
      <c r="I151" s="48" t="s">
        <v>9</v>
      </c>
      <c r="J151" s="150"/>
      <c r="K151" s="49" t="n">
        <v>43038</v>
      </c>
      <c r="L151" s="50" t="n">
        <v>672637.28</v>
      </c>
      <c r="M151" s="0"/>
    </row>
    <row r="152" customFormat="false" ht="13.5" hidden="false" customHeight="true" outlineLevel="0" collapsed="false">
      <c r="C152" s="44"/>
      <c r="D152" s="48" t="s">
        <v>143</v>
      </c>
      <c r="E152" s="48" t="str">
        <f aca="false">VLOOKUP(D152,'TB - PROCV'!$C$4:$G$110,2,0)</f>
        <v>PSA - Programa de Saneamento do Rio Ipojuca</v>
      </c>
      <c r="F152" s="48" t="n">
        <v>103</v>
      </c>
      <c r="G152" s="48" t="str">
        <f aca="false">VLOOKUP(D152,'TB - PROCV'!$C$3:$G$110,4,0)</f>
        <v>BID - PSA IPOJUCA</v>
      </c>
      <c r="H152" s="48" t="str">
        <f aca="false">VLOOKUP(D152,'TB - PROCV'!$C$4:$G$110,3,0)</f>
        <v>BID - BANCO INTERAMERICANO DE DESENVOLVIMENTO - PSA</v>
      </c>
      <c r="I152" s="48" t="s">
        <v>9</v>
      </c>
      <c r="J152" s="150"/>
      <c r="K152" s="49" t="n">
        <v>43038</v>
      </c>
      <c r="L152" s="50" t="n">
        <v>556710.7</v>
      </c>
      <c r="M152" s="0"/>
    </row>
    <row r="153" customFormat="false" ht="13.5" hidden="false" customHeight="true" outlineLevel="0" collapsed="false">
      <c r="C153" s="44"/>
      <c r="D153" s="48" t="s">
        <v>143</v>
      </c>
      <c r="E153" s="48" t="str">
        <f aca="false">VLOOKUP(D153,'TB - PROCV'!$C$4:$G$110,2,0)</f>
        <v>PSA - Programa de Saneamento do Rio Ipojuca</v>
      </c>
      <c r="F153" s="48" t="n">
        <v>103</v>
      </c>
      <c r="G153" s="48" t="str">
        <f aca="false">VLOOKUP(D153,'TB - PROCV'!$C$3:$G$110,4,0)</f>
        <v>BID - PSA IPOJUCA</v>
      </c>
      <c r="H153" s="48" t="str">
        <f aca="false">VLOOKUP(D153,'TB - PROCV'!$C$4:$G$110,3,0)</f>
        <v>BID - BANCO INTERAMERICANO DE DESENVOLVIMENTO - PSA</v>
      </c>
      <c r="I153" s="48" t="s">
        <v>9</v>
      </c>
      <c r="J153" s="150"/>
      <c r="K153" s="49" t="n">
        <v>43038</v>
      </c>
      <c r="L153" s="50" t="n">
        <v>180000</v>
      </c>
      <c r="M153" s="0"/>
    </row>
    <row r="154" customFormat="false" ht="13.5" hidden="false" customHeight="true" outlineLevel="0" collapsed="false">
      <c r="C154" s="44"/>
      <c r="D154" s="48" t="s">
        <v>143</v>
      </c>
      <c r="E154" s="48" t="str">
        <f aca="false">VLOOKUP(D154,'TB - PROCV'!$C$4:$G$110,2,0)</f>
        <v>PSA - Programa de Saneamento do Rio Ipojuca</v>
      </c>
      <c r="F154" s="48" t="n">
        <v>103</v>
      </c>
      <c r="G154" s="48" t="str">
        <f aca="false">VLOOKUP(D154,'TB - PROCV'!$C$3:$G$110,4,0)</f>
        <v>BID - PSA IPOJUCA</v>
      </c>
      <c r="H154" s="48" t="str">
        <f aca="false">VLOOKUP(D154,'TB - PROCV'!$C$4:$G$110,3,0)</f>
        <v>BID - BANCO INTERAMERICANO DE DESENVOLVIMENTO - PSA</v>
      </c>
      <c r="I154" s="48" t="s">
        <v>9</v>
      </c>
      <c r="J154" s="150"/>
      <c r="K154" s="49" t="n">
        <v>43038</v>
      </c>
      <c r="L154" s="50" t="n">
        <v>200168.41</v>
      </c>
      <c r="M154" s="0"/>
    </row>
    <row r="155" customFormat="false" ht="13.5" hidden="false" customHeight="true" outlineLevel="0" collapsed="false">
      <c r="C155" s="44"/>
      <c r="D155" s="48" t="s">
        <v>143</v>
      </c>
      <c r="E155" s="48" t="str">
        <f aca="false">VLOOKUP(D155,'TB - PROCV'!$C$4:$G$110,2,0)</f>
        <v>PSA - Programa de Saneamento do Rio Ipojuca</v>
      </c>
      <c r="F155" s="48" t="n">
        <v>103</v>
      </c>
      <c r="G155" s="48" t="str">
        <f aca="false">VLOOKUP(D155,'TB - PROCV'!$C$3:$G$110,4,0)</f>
        <v>BID - PSA IPOJUCA</v>
      </c>
      <c r="H155" s="48" t="str">
        <f aca="false">VLOOKUP(D155,'TB - PROCV'!$C$4:$G$110,3,0)</f>
        <v>BID - BANCO INTERAMERICANO DE DESENVOLVIMENTO - PSA</v>
      </c>
      <c r="I155" s="48" t="s">
        <v>9</v>
      </c>
      <c r="J155" s="150"/>
      <c r="K155" s="49" t="n">
        <v>43038</v>
      </c>
      <c r="L155" s="50" t="n">
        <v>139281.26</v>
      </c>
      <c r="M155" s="0"/>
    </row>
    <row r="156" customFormat="false" ht="21" hidden="false" customHeight="false" outlineLevel="0" collapsed="false">
      <c r="C156" s="51" t="s">
        <v>119</v>
      </c>
      <c r="D156" s="51"/>
      <c r="E156" s="51"/>
      <c r="F156" s="51"/>
      <c r="G156" s="51"/>
      <c r="H156" s="51"/>
      <c r="I156" s="51"/>
      <c r="J156" s="51"/>
      <c r="K156" s="52"/>
      <c r="L156" s="53" t="n">
        <f aca="false">SUM(L9:L155)</f>
        <v>323645336.34</v>
      </c>
      <c r="M156" s="0"/>
    </row>
    <row r="157" customFormat="false" ht="12.75" hidden="false" customHeight="false" outlineLevel="0" collapsed="false">
      <c r="C157" s="0"/>
      <c r="D157" s="0"/>
      <c r="E157" s="0"/>
      <c r="L157" s="0"/>
      <c r="M157" s="0"/>
    </row>
    <row r="158" customFormat="false" ht="12.75" hidden="false" customHeight="false" outlineLevel="0" collapsed="false">
      <c r="C158" s="0"/>
      <c r="D158" s="0"/>
      <c r="E158" s="0"/>
      <c r="L158" s="65"/>
      <c r="M158" s="0"/>
    </row>
    <row r="159" customFormat="false" ht="12.75" hidden="false" customHeight="false" outlineLevel="0" collapsed="false">
      <c r="C159" s="62" t="s">
        <v>120</v>
      </c>
      <c r="D159" s="62"/>
      <c r="E159" s="0"/>
      <c r="L159" s="152"/>
      <c r="M159" s="0"/>
    </row>
    <row r="160" customFormat="false" ht="12.75" hidden="false" customHeight="false" outlineLevel="0" collapsed="false">
      <c r="C160" s="63" t="s">
        <v>121</v>
      </c>
      <c r="D160" s="48" t="s">
        <v>122</v>
      </c>
      <c r="E160" s="61"/>
      <c r="L160" s="152"/>
      <c r="M160" s="66"/>
    </row>
    <row r="161" customFormat="false" ht="12.75" hidden="false" customHeight="false" outlineLevel="0" collapsed="false">
      <c r="C161" s="63" t="s">
        <v>123</v>
      </c>
      <c r="D161" s="48" t="s">
        <v>124</v>
      </c>
      <c r="E161" s="61"/>
    </row>
    <row r="162" customFormat="false" ht="12.75" hidden="false" customHeight="false" outlineLevel="0" collapsed="false">
      <c r="C162" s="63" t="s">
        <v>125</v>
      </c>
      <c r="D162" s="48" t="s">
        <v>126</v>
      </c>
      <c r="E162" s="61"/>
    </row>
  </sheetData>
  <autoFilter ref="C8:L156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G110"/>
  <sheetViews>
    <sheetView windowProtection="false" showFormulas="false" showGridLines="false" showRowColHeaders="true" showZeros="true" rightToLeft="false" tabSelected="false" showOutlineSymbols="true" defaultGridColor="true" view="pageBreakPreview" topLeftCell="A67" colorId="64" zoomScale="80" zoomScaleNormal="100" zoomScalePageLayoutView="80" workbookViewId="0">
      <selection pane="topLeft" activeCell="C61" activeCellId="0" sqref="C61"/>
    </sheetView>
  </sheetViews>
  <sheetFormatPr defaultRowHeight="15"/>
  <cols>
    <col collapsed="false" hidden="false" max="2" min="1" style="156" width="2.42857142857143"/>
    <col collapsed="false" hidden="false" max="3" min="3" style="156" width="28.2142857142857"/>
    <col collapsed="false" hidden="false" max="4" min="4" style="156" width="60.3418367346939"/>
    <col collapsed="false" hidden="false" max="5" min="5" style="156" width="58.0459183673469"/>
    <col collapsed="false" hidden="false" max="6" min="6" style="156" width="31.1836734693878"/>
    <col collapsed="false" hidden="false" max="7" min="7" style="156" width="28.2142857142857"/>
    <col collapsed="false" hidden="false" max="8" min="8" style="156" width="2.02551020408163"/>
    <col collapsed="false" hidden="false" max="1025" min="9" style="156" width="9.04591836734694"/>
  </cols>
  <sheetData>
    <row r="1" customFormat="false" ht="15" hidden="false" customHeight="false" outlineLevel="0" collapsed="false">
      <c r="C1" s="0"/>
      <c r="D1" s="0"/>
      <c r="E1" s="0"/>
      <c r="F1" s="0"/>
      <c r="G1" s="0"/>
    </row>
    <row r="2" customFormat="false" ht="15" hidden="false" customHeight="false" outlineLevel="0" collapsed="false">
      <c r="C2" s="0"/>
      <c r="D2" s="0"/>
      <c r="E2" s="0"/>
      <c r="F2" s="0"/>
      <c r="G2" s="0"/>
    </row>
    <row r="3" customFormat="false" ht="15" hidden="false" customHeight="false" outlineLevel="0" collapsed="false">
      <c r="C3" s="157" t="s">
        <v>975</v>
      </c>
      <c r="D3" s="157" t="s">
        <v>976</v>
      </c>
      <c r="E3" s="157" t="s">
        <v>977</v>
      </c>
      <c r="F3" s="157" t="s">
        <v>978</v>
      </c>
      <c r="G3" s="157"/>
    </row>
    <row r="4" customFormat="false" ht="15" hidden="false" customHeight="false" outlineLevel="0" collapsed="false">
      <c r="C4" s="155" t="s">
        <v>86</v>
      </c>
      <c r="D4" s="155" t="s">
        <v>661</v>
      </c>
      <c r="E4" s="155" t="s">
        <v>68</v>
      </c>
      <c r="F4" s="155" t="s">
        <v>979</v>
      </c>
      <c r="G4" s="155" t="s">
        <v>86</v>
      </c>
    </row>
    <row r="5" customFormat="false" ht="15" hidden="false" customHeight="false" outlineLevel="0" collapsed="false">
      <c r="C5" s="155" t="s">
        <v>117</v>
      </c>
      <c r="D5" s="155" t="s">
        <v>720</v>
      </c>
      <c r="E5" s="155" t="s">
        <v>69</v>
      </c>
      <c r="F5" s="155" t="s">
        <v>980</v>
      </c>
      <c r="G5" s="155" t="s">
        <v>117</v>
      </c>
    </row>
    <row r="6" customFormat="false" ht="15" hidden="false" customHeight="false" outlineLevel="0" collapsed="false">
      <c r="C6" s="155" t="s">
        <v>731</v>
      </c>
      <c r="D6" s="155" t="s">
        <v>730</v>
      </c>
      <c r="E6" s="155" t="s">
        <v>981</v>
      </c>
      <c r="F6" s="155"/>
      <c r="G6" s="155" t="s">
        <v>731</v>
      </c>
    </row>
    <row r="7" customFormat="false" ht="15" hidden="false" customHeight="false" outlineLevel="0" collapsed="false">
      <c r="C7" s="155" t="s">
        <v>87</v>
      </c>
      <c r="D7" s="155" t="s">
        <v>982</v>
      </c>
      <c r="E7" s="155" t="s">
        <v>67</v>
      </c>
      <c r="F7" s="155"/>
      <c r="G7" s="155" t="s">
        <v>67</v>
      </c>
    </row>
    <row r="8" customFormat="false" ht="15" hidden="false" customHeight="false" outlineLevel="0" collapsed="false">
      <c r="C8" s="155" t="s">
        <v>108</v>
      </c>
      <c r="D8" s="155" t="s">
        <v>983</v>
      </c>
      <c r="E8" s="155" t="s">
        <v>70</v>
      </c>
      <c r="F8" s="155"/>
      <c r="G8" s="155" t="s">
        <v>108</v>
      </c>
    </row>
    <row r="9" customFormat="false" ht="15" hidden="false" customHeight="false" outlineLevel="0" collapsed="false">
      <c r="C9" s="155" t="s">
        <v>93</v>
      </c>
      <c r="D9" s="155" t="s">
        <v>677</v>
      </c>
      <c r="E9" s="155" t="s">
        <v>37</v>
      </c>
      <c r="F9" s="155" t="s">
        <v>984</v>
      </c>
      <c r="G9" s="155" t="s">
        <v>93</v>
      </c>
    </row>
    <row r="10" customFormat="false" ht="15" hidden="false" customHeight="false" outlineLevel="0" collapsed="false">
      <c r="C10" s="155" t="s">
        <v>733</v>
      </c>
      <c r="D10" s="155" t="s">
        <v>732</v>
      </c>
      <c r="E10" s="155" t="s">
        <v>37</v>
      </c>
      <c r="F10" s="155" t="s">
        <v>985</v>
      </c>
      <c r="G10" s="155" t="s">
        <v>733</v>
      </c>
    </row>
    <row r="11" customFormat="false" ht="15" hidden="false" customHeight="false" outlineLevel="0" collapsed="false">
      <c r="C11" s="155" t="s">
        <v>55</v>
      </c>
      <c r="D11" s="155" t="s">
        <v>695</v>
      </c>
      <c r="E11" s="155" t="s">
        <v>37</v>
      </c>
      <c r="F11" s="155" t="s">
        <v>986</v>
      </c>
      <c r="G11" s="155" t="s">
        <v>55</v>
      </c>
    </row>
    <row r="12" customFormat="false" ht="15" hidden="false" customHeight="false" outlineLevel="0" collapsed="false">
      <c r="C12" s="155" t="s">
        <v>118</v>
      </c>
      <c r="D12" s="155" t="s">
        <v>721</v>
      </c>
      <c r="E12" s="155" t="s">
        <v>69</v>
      </c>
      <c r="F12" s="155" t="s">
        <v>980</v>
      </c>
      <c r="G12" s="155" t="s">
        <v>442</v>
      </c>
    </row>
    <row r="13" customFormat="false" ht="15" hidden="false" customHeight="false" outlineLevel="0" collapsed="false">
      <c r="C13" s="155" t="s">
        <v>735</v>
      </c>
      <c r="D13" s="155" t="s">
        <v>734</v>
      </c>
      <c r="E13" s="155" t="s">
        <v>67</v>
      </c>
      <c r="F13" s="155"/>
      <c r="G13" s="155" t="s">
        <v>735</v>
      </c>
    </row>
    <row r="14" customFormat="false" ht="15" hidden="false" customHeight="false" outlineLevel="0" collapsed="false">
      <c r="C14" s="155" t="s">
        <v>802</v>
      </c>
      <c r="D14" s="155" t="s">
        <v>987</v>
      </c>
      <c r="E14" s="155" t="s">
        <v>37</v>
      </c>
      <c r="F14" s="155" t="s">
        <v>988</v>
      </c>
      <c r="G14" s="155" t="s">
        <v>802</v>
      </c>
    </row>
    <row r="15" customFormat="false" ht="15" hidden="false" customHeight="false" outlineLevel="0" collapsed="false">
      <c r="C15" s="155" t="s">
        <v>29</v>
      </c>
      <c r="D15" s="155" t="s">
        <v>736</v>
      </c>
      <c r="E15" s="155" t="s">
        <v>19</v>
      </c>
      <c r="F15" s="155" t="s">
        <v>989</v>
      </c>
      <c r="G15" s="155" t="s">
        <v>29</v>
      </c>
    </row>
    <row r="16" customFormat="false" ht="15" hidden="false" customHeight="false" outlineLevel="0" collapsed="false">
      <c r="C16" s="155" t="s">
        <v>132</v>
      </c>
      <c r="D16" s="155" t="s">
        <v>674</v>
      </c>
      <c r="E16" s="155" t="s">
        <v>19</v>
      </c>
      <c r="F16" s="155" t="s">
        <v>989</v>
      </c>
      <c r="G16" s="155" t="s">
        <v>132</v>
      </c>
    </row>
    <row r="17" customFormat="false" ht="15" hidden="false" customHeight="false" outlineLevel="0" collapsed="false">
      <c r="C17" s="155" t="s">
        <v>18</v>
      </c>
      <c r="D17" s="155" t="s">
        <v>683</v>
      </c>
      <c r="E17" s="155" t="s">
        <v>19</v>
      </c>
      <c r="F17" s="155" t="s">
        <v>989</v>
      </c>
      <c r="G17" s="155" t="s">
        <v>18</v>
      </c>
    </row>
    <row r="18" customFormat="false" ht="15" hidden="false" customHeight="false" outlineLevel="0" collapsed="false">
      <c r="C18" s="155" t="s">
        <v>21</v>
      </c>
      <c r="D18" s="155" t="s">
        <v>737</v>
      </c>
      <c r="E18" s="155" t="s">
        <v>19</v>
      </c>
      <c r="F18" s="155" t="s">
        <v>989</v>
      </c>
      <c r="G18" s="155" t="s">
        <v>21</v>
      </c>
    </row>
    <row r="19" customFormat="false" ht="15" hidden="false" customHeight="false" outlineLevel="0" collapsed="false">
      <c r="C19" s="155" t="s">
        <v>739</v>
      </c>
      <c r="D19" s="155" t="s">
        <v>738</v>
      </c>
      <c r="E19" s="155" t="s">
        <v>19</v>
      </c>
      <c r="F19" s="155" t="s">
        <v>989</v>
      </c>
      <c r="G19" s="155" t="s">
        <v>739</v>
      </c>
    </row>
    <row r="20" customFormat="false" ht="15" hidden="false" customHeight="false" outlineLevel="0" collapsed="false">
      <c r="C20" s="155" t="s">
        <v>741</v>
      </c>
      <c r="D20" s="155" t="s">
        <v>740</v>
      </c>
      <c r="E20" s="155" t="s">
        <v>19</v>
      </c>
      <c r="F20" s="155" t="s">
        <v>989</v>
      </c>
      <c r="G20" s="155" t="s">
        <v>741</v>
      </c>
    </row>
    <row r="21" customFormat="false" ht="15" hidden="false" customHeight="false" outlineLevel="0" collapsed="false">
      <c r="C21" s="155" t="s">
        <v>137</v>
      </c>
      <c r="D21" s="155" t="s">
        <v>686</v>
      </c>
      <c r="E21" s="155" t="s">
        <v>19</v>
      </c>
      <c r="F21" s="155" t="s">
        <v>989</v>
      </c>
      <c r="G21" s="155" t="s">
        <v>137</v>
      </c>
    </row>
    <row r="22" customFormat="false" ht="15" hidden="false" customHeight="false" outlineLevel="0" collapsed="false">
      <c r="C22" s="155" t="s">
        <v>743</v>
      </c>
      <c r="D22" s="155" t="s">
        <v>742</v>
      </c>
      <c r="E22" s="155" t="s">
        <v>19</v>
      </c>
      <c r="F22" s="155" t="s">
        <v>989</v>
      </c>
      <c r="G22" s="155" t="s">
        <v>743</v>
      </c>
    </row>
    <row r="23" customFormat="false" ht="15" hidden="false" customHeight="false" outlineLevel="0" collapsed="false">
      <c r="C23" s="155" t="s">
        <v>745</v>
      </c>
      <c r="D23" s="155" t="s">
        <v>744</v>
      </c>
      <c r="E23" s="155" t="s">
        <v>19</v>
      </c>
      <c r="F23" s="155" t="s">
        <v>989</v>
      </c>
      <c r="G23" s="155" t="s">
        <v>745</v>
      </c>
    </row>
    <row r="24" customFormat="false" ht="15" hidden="false" customHeight="false" outlineLevel="0" collapsed="false">
      <c r="C24" s="155" t="s">
        <v>747</v>
      </c>
      <c r="D24" s="155" t="s">
        <v>746</v>
      </c>
      <c r="E24" s="155" t="s">
        <v>19</v>
      </c>
      <c r="F24" s="155" t="s">
        <v>989</v>
      </c>
      <c r="G24" s="155" t="s">
        <v>747</v>
      </c>
    </row>
    <row r="25" customFormat="false" ht="15" hidden="false" customHeight="false" outlineLevel="0" collapsed="false">
      <c r="C25" s="155" t="s">
        <v>133</v>
      </c>
      <c r="D25" s="155" t="s">
        <v>678</v>
      </c>
      <c r="E25" s="155" t="s">
        <v>19</v>
      </c>
      <c r="F25" s="155" t="s">
        <v>989</v>
      </c>
      <c r="G25" s="155" t="s">
        <v>133</v>
      </c>
    </row>
    <row r="26" customFormat="false" ht="15" hidden="false" customHeight="false" outlineLevel="0" collapsed="false">
      <c r="C26" s="155" t="s">
        <v>749</v>
      </c>
      <c r="D26" s="155" t="s">
        <v>748</v>
      </c>
      <c r="E26" s="155" t="s">
        <v>19</v>
      </c>
      <c r="F26" s="155" t="s">
        <v>989</v>
      </c>
      <c r="G26" s="155" t="s">
        <v>749</v>
      </c>
    </row>
    <row r="27" customFormat="false" ht="15" hidden="false" customHeight="false" outlineLevel="0" collapsed="false">
      <c r="C27" s="155" t="s">
        <v>88</v>
      </c>
      <c r="D27" s="155" t="s">
        <v>666</v>
      </c>
      <c r="E27" s="155" t="s">
        <v>19</v>
      </c>
      <c r="F27" s="155" t="s">
        <v>989</v>
      </c>
      <c r="G27" s="155" t="s">
        <v>88</v>
      </c>
    </row>
    <row r="28" customFormat="false" ht="15" hidden="false" customHeight="false" outlineLevel="0" collapsed="false">
      <c r="C28" s="155" t="s">
        <v>92</v>
      </c>
      <c r="D28" s="155" t="s">
        <v>673</v>
      </c>
      <c r="E28" s="155" t="s">
        <v>19</v>
      </c>
      <c r="F28" s="155" t="s">
        <v>989</v>
      </c>
      <c r="G28" s="155" t="s">
        <v>92</v>
      </c>
    </row>
    <row r="29" customFormat="false" ht="15" hidden="false" customHeight="false" outlineLevel="0" collapsed="false">
      <c r="C29" s="155" t="s">
        <v>751</v>
      </c>
      <c r="D29" s="155" t="s">
        <v>750</v>
      </c>
      <c r="E29" s="155" t="s">
        <v>19</v>
      </c>
      <c r="F29" s="155" t="s">
        <v>989</v>
      </c>
      <c r="G29" s="155" t="s">
        <v>751</v>
      </c>
    </row>
    <row r="30" customFormat="false" ht="15" hidden="false" customHeight="false" outlineLevel="0" collapsed="false">
      <c r="C30" s="155" t="s">
        <v>753</v>
      </c>
      <c r="D30" s="155" t="s">
        <v>752</v>
      </c>
      <c r="E30" s="155" t="s">
        <v>19</v>
      </c>
      <c r="F30" s="155" t="s">
        <v>989</v>
      </c>
      <c r="G30" s="155" t="s">
        <v>753</v>
      </c>
    </row>
    <row r="31" customFormat="false" ht="15" hidden="false" customHeight="false" outlineLevel="0" collapsed="false">
      <c r="C31" s="155" t="s">
        <v>97</v>
      </c>
      <c r="D31" s="155" t="s">
        <v>689</v>
      </c>
      <c r="E31" s="155" t="s">
        <v>19</v>
      </c>
      <c r="F31" s="155" t="s">
        <v>989</v>
      </c>
      <c r="G31" s="155" t="s">
        <v>97</v>
      </c>
    </row>
    <row r="32" customFormat="false" ht="15" hidden="false" customHeight="false" outlineLevel="0" collapsed="false">
      <c r="C32" s="155" t="s">
        <v>95</v>
      </c>
      <c r="D32" s="155" t="s">
        <v>662</v>
      </c>
      <c r="E32" s="155" t="s">
        <v>19</v>
      </c>
      <c r="F32" s="155" t="s">
        <v>989</v>
      </c>
      <c r="G32" s="155" t="s">
        <v>95</v>
      </c>
    </row>
    <row r="33" customFormat="false" ht="15" hidden="false" customHeight="false" outlineLevel="0" collapsed="false">
      <c r="C33" s="155" t="s">
        <v>755</v>
      </c>
      <c r="D33" s="155" t="s">
        <v>754</v>
      </c>
      <c r="E33" s="155" t="s">
        <v>19</v>
      </c>
      <c r="F33" s="155" t="s">
        <v>989</v>
      </c>
      <c r="G33" s="155" t="s">
        <v>755</v>
      </c>
    </row>
    <row r="34" customFormat="false" ht="15" hidden="false" customHeight="false" outlineLevel="0" collapsed="false">
      <c r="C34" s="155" t="s">
        <v>23</v>
      </c>
      <c r="D34" s="155" t="s">
        <v>676</v>
      </c>
      <c r="E34" s="155" t="s">
        <v>19</v>
      </c>
      <c r="F34" s="155" t="s">
        <v>989</v>
      </c>
      <c r="G34" s="155" t="s">
        <v>23</v>
      </c>
    </row>
    <row r="35" customFormat="false" ht="15" hidden="false" customHeight="false" outlineLevel="0" collapsed="false">
      <c r="C35" s="155" t="s">
        <v>757</v>
      </c>
      <c r="D35" s="155" t="s">
        <v>756</v>
      </c>
      <c r="E35" s="155" t="s">
        <v>19</v>
      </c>
      <c r="F35" s="155" t="s">
        <v>989</v>
      </c>
      <c r="G35" s="155" t="s">
        <v>757</v>
      </c>
    </row>
    <row r="36" customFormat="false" ht="15" hidden="false" customHeight="false" outlineLevel="0" collapsed="false">
      <c r="C36" s="155" t="s">
        <v>759</v>
      </c>
      <c r="D36" s="155" t="s">
        <v>758</v>
      </c>
      <c r="E36" s="155" t="s">
        <v>19</v>
      </c>
      <c r="F36" s="155" t="s">
        <v>989</v>
      </c>
      <c r="G36" s="155" t="s">
        <v>759</v>
      </c>
    </row>
    <row r="37" customFormat="false" ht="15" hidden="false" customHeight="false" outlineLevel="0" collapsed="false">
      <c r="C37" s="155" t="s">
        <v>107</v>
      </c>
      <c r="D37" s="155" t="s">
        <v>707</v>
      </c>
      <c r="E37" s="155" t="s">
        <v>19</v>
      </c>
      <c r="F37" s="155" t="s">
        <v>989</v>
      </c>
      <c r="G37" s="155" t="s">
        <v>107</v>
      </c>
    </row>
    <row r="38" customFormat="false" ht="15" hidden="false" customHeight="false" outlineLevel="0" collapsed="false">
      <c r="C38" s="155" t="s">
        <v>138</v>
      </c>
      <c r="D38" s="155" t="s">
        <v>690</v>
      </c>
      <c r="E38" s="155" t="s">
        <v>19</v>
      </c>
      <c r="F38" s="155" t="s">
        <v>990</v>
      </c>
      <c r="G38" s="155" t="s">
        <v>138</v>
      </c>
    </row>
    <row r="39" customFormat="false" ht="15" hidden="false" customHeight="false" outlineLevel="0" collapsed="false">
      <c r="C39" s="155" t="s">
        <v>47</v>
      </c>
      <c r="D39" s="155" t="s">
        <v>685</v>
      </c>
      <c r="E39" s="155" t="s">
        <v>19</v>
      </c>
      <c r="F39" s="155" t="s">
        <v>990</v>
      </c>
      <c r="G39" s="155" t="s">
        <v>47</v>
      </c>
    </row>
    <row r="40" customFormat="false" ht="15" hidden="false" customHeight="false" outlineLevel="0" collapsed="false">
      <c r="C40" s="155" t="s">
        <v>113</v>
      </c>
      <c r="D40" s="155" t="s">
        <v>713</v>
      </c>
      <c r="E40" s="155" t="s">
        <v>19</v>
      </c>
      <c r="F40" s="155" t="s">
        <v>990</v>
      </c>
      <c r="G40" s="155" t="s">
        <v>113</v>
      </c>
    </row>
    <row r="41" customFormat="false" ht="15" hidden="false" customHeight="false" outlineLevel="0" collapsed="false">
      <c r="C41" s="155" t="s">
        <v>114</v>
      </c>
      <c r="D41" s="155" t="s">
        <v>715</v>
      </c>
      <c r="E41" s="155" t="s">
        <v>19</v>
      </c>
      <c r="F41" s="155" t="s">
        <v>990</v>
      </c>
      <c r="G41" s="155" t="s">
        <v>114</v>
      </c>
    </row>
    <row r="42" customFormat="false" ht="15" hidden="false" customHeight="false" outlineLevel="0" collapsed="false">
      <c r="C42" s="155" t="s">
        <v>147</v>
      </c>
      <c r="D42" s="155" t="s">
        <v>728</v>
      </c>
      <c r="E42" s="155" t="s">
        <v>19</v>
      </c>
      <c r="F42" s="155" t="s">
        <v>990</v>
      </c>
      <c r="G42" s="155" t="s">
        <v>147</v>
      </c>
    </row>
    <row r="43" customFormat="false" ht="15" hidden="false" customHeight="false" outlineLevel="0" collapsed="false">
      <c r="C43" s="155" t="s">
        <v>134</v>
      </c>
      <c r="D43" s="155" t="s">
        <v>680</v>
      </c>
      <c r="E43" s="155" t="s">
        <v>19</v>
      </c>
      <c r="F43" s="155" t="s">
        <v>990</v>
      </c>
      <c r="G43" s="155" t="s">
        <v>681</v>
      </c>
    </row>
    <row r="44" customFormat="false" ht="15" hidden="false" customHeight="false" outlineLevel="0" collapsed="false">
      <c r="C44" s="155" t="s">
        <v>991</v>
      </c>
      <c r="D44" s="155" t="s">
        <v>760</v>
      </c>
      <c r="E44" s="155" t="s">
        <v>19</v>
      </c>
      <c r="F44" s="155" t="s">
        <v>990</v>
      </c>
      <c r="G44" s="155" t="s">
        <v>761</v>
      </c>
    </row>
    <row r="45" customFormat="false" ht="15" hidden="false" customHeight="false" outlineLevel="0" collapsed="false">
      <c r="C45" s="155" t="s">
        <v>763</v>
      </c>
      <c r="D45" s="155" t="s">
        <v>762</v>
      </c>
      <c r="E45" s="155" t="s">
        <v>19</v>
      </c>
      <c r="F45" s="155" t="s">
        <v>990</v>
      </c>
      <c r="G45" s="155" t="s">
        <v>763</v>
      </c>
    </row>
    <row r="46" customFormat="false" ht="15" hidden="false" customHeight="false" outlineLevel="0" collapsed="false">
      <c r="C46" s="155" t="s">
        <v>49</v>
      </c>
      <c r="D46" s="155" t="s">
        <v>764</v>
      </c>
      <c r="E46" s="155" t="s">
        <v>19</v>
      </c>
      <c r="F46" s="155" t="s">
        <v>990</v>
      </c>
      <c r="G46" s="155" t="s">
        <v>49</v>
      </c>
    </row>
    <row r="47" customFormat="false" ht="15" hidden="false" customHeight="false" outlineLevel="0" collapsed="false">
      <c r="C47" s="155" t="s">
        <v>94</v>
      </c>
      <c r="D47" s="155" t="s">
        <v>679</v>
      </c>
      <c r="E47" s="155" t="s">
        <v>19</v>
      </c>
      <c r="F47" s="155" t="s">
        <v>990</v>
      </c>
      <c r="G47" s="155" t="s">
        <v>94</v>
      </c>
    </row>
    <row r="48" customFormat="false" ht="15" hidden="false" customHeight="false" outlineLevel="0" collapsed="false">
      <c r="C48" s="155" t="s">
        <v>31</v>
      </c>
      <c r="D48" s="155" t="s">
        <v>675</v>
      </c>
      <c r="E48" s="155" t="s">
        <v>19</v>
      </c>
      <c r="F48" s="155" t="s">
        <v>990</v>
      </c>
      <c r="G48" s="155" t="s">
        <v>31</v>
      </c>
    </row>
    <row r="49" customFormat="false" ht="15" hidden="false" customHeight="false" outlineLevel="0" collapsed="false">
      <c r="C49" s="155" t="s">
        <v>101</v>
      </c>
      <c r="D49" s="155" t="s">
        <v>697</v>
      </c>
      <c r="E49" s="155" t="s">
        <v>19</v>
      </c>
      <c r="F49" s="155" t="s">
        <v>990</v>
      </c>
      <c r="G49" s="155" t="s">
        <v>101</v>
      </c>
    </row>
    <row r="50" customFormat="false" ht="15" hidden="false" customHeight="false" outlineLevel="0" collapsed="false">
      <c r="C50" s="155" t="s">
        <v>957</v>
      </c>
      <c r="D50" s="155" t="s">
        <v>765</v>
      </c>
      <c r="E50" s="155" t="s">
        <v>19</v>
      </c>
      <c r="F50" s="155" t="s">
        <v>990</v>
      </c>
      <c r="G50" s="155" t="s">
        <v>766</v>
      </c>
    </row>
    <row r="51" customFormat="false" ht="15" hidden="false" customHeight="false" outlineLevel="0" collapsed="false">
      <c r="C51" s="155" t="s">
        <v>98</v>
      </c>
      <c r="D51" s="155" t="s">
        <v>691</v>
      </c>
      <c r="E51" s="155" t="s">
        <v>19</v>
      </c>
      <c r="F51" s="155" t="s">
        <v>990</v>
      </c>
      <c r="G51" s="155" t="s">
        <v>98</v>
      </c>
    </row>
    <row r="52" customFormat="false" ht="15" hidden="false" customHeight="false" outlineLevel="0" collapsed="false">
      <c r="C52" s="155" t="s">
        <v>228</v>
      </c>
      <c r="D52" s="155" t="s">
        <v>767</v>
      </c>
      <c r="E52" s="155" t="s">
        <v>19</v>
      </c>
      <c r="F52" s="155" t="s">
        <v>990</v>
      </c>
      <c r="G52" s="155" t="s">
        <v>228</v>
      </c>
    </row>
    <row r="53" customFormat="false" ht="15" hidden="false" customHeight="false" outlineLevel="0" collapsed="false">
      <c r="C53" s="155" t="s">
        <v>192</v>
      </c>
      <c r="D53" s="155" t="s">
        <v>768</v>
      </c>
      <c r="E53" s="155" t="s">
        <v>19</v>
      </c>
      <c r="F53" s="155" t="s">
        <v>990</v>
      </c>
      <c r="G53" s="155" t="s">
        <v>192</v>
      </c>
    </row>
    <row r="54" customFormat="false" ht="15" hidden="false" customHeight="false" outlineLevel="0" collapsed="false">
      <c r="C54" s="155" t="s">
        <v>106</v>
      </c>
      <c r="D54" s="155" t="s">
        <v>699</v>
      </c>
      <c r="E54" s="155" t="s">
        <v>19</v>
      </c>
      <c r="F54" s="155" t="s">
        <v>989</v>
      </c>
      <c r="G54" s="155" t="s">
        <v>106</v>
      </c>
    </row>
    <row r="55" customFormat="false" ht="15" hidden="false" customHeight="false" outlineLevel="0" collapsed="false">
      <c r="C55" s="155" t="s">
        <v>770</v>
      </c>
      <c r="D55" s="155" t="s">
        <v>769</v>
      </c>
      <c r="E55" s="155" t="s">
        <v>19</v>
      </c>
      <c r="F55" s="155" t="s">
        <v>989</v>
      </c>
      <c r="G55" s="155" t="s">
        <v>770</v>
      </c>
    </row>
    <row r="56" customFormat="false" ht="15" hidden="false" customHeight="false" outlineLevel="0" collapsed="false">
      <c r="C56" s="155" t="s">
        <v>102</v>
      </c>
      <c r="D56" s="155" t="s">
        <v>698</v>
      </c>
      <c r="E56" s="155" t="s">
        <v>19</v>
      </c>
      <c r="F56" s="155" t="s">
        <v>989</v>
      </c>
      <c r="G56" s="155" t="s">
        <v>102</v>
      </c>
    </row>
    <row r="57" customFormat="false" ht="15" hidden="false" customHeight="false" outlineLevel="0" collapsed="false">
      <c r="C57" s="155" t="s">
        <v>139</v>
      </c>
      <c r="D57" s="155" t="s">
        <v>703</v>
      </c>
      <c r="E57" s="155" t="s">
        <v>19</v>
      </c>
      <c r="F57" s="155" t="s">
        <v>989</v>
      </c>
      <c r="G57" s="155" t="s">
        <v>139</v>
      </c>
    </row>
    <row r="58" customFormat="false" ht="15" hidden="false" customHeight="false" outlineLevel="0" collapsed="false">
      <c r="C58" s="155" t="s">
        <v>128</v>
      </c>
      <c r="D58" s="155" t="s">
        <v>665</v>
      </c>
      <c r="E58" s="155" t="s">
        <v>19</v>
      </c>
      <c r="F58" s="155" t="s">
        <v>989</v>
      </c>
      <c r="G58" s="155" t="s">
        <v>128</v>
      </c>
    </row>
    <row r="59" customFormat="false" ht="15" hidden="false" customHeight="false" outlineLevel="0" collapsed="false">
      <c r="C59" s="155" t="s">
        <v>130</v>
      </c>
      <c r="D59" s="155" t="s">
        <v>670</v>
      </c>
      <c r="E59" s="155" t="s">
        <v>19</v>
      </c>
      <c r="F59" s="155" t="s">
        <v>989</v>
      </c>
      <c r="G59" s="155" t="s">
        <v>130</v>
      </c>
    </row>
    <row r="60" customFormat="false" ht="15" hidden="false" customHeight="false" outlineLevel="0" collapsed="false">
      <c r="C60" s="155" t="s">
        <v>772</v>
      </c>
      <c r="D60" s="155" t="s">
        <v>771</v>
      </c>
      <c r="E60" s="155" t="s">
        <v>19</v>
      </c>
      <c r="F60" s="155" t="s">
        <v>989</v>
      </c>
      <c r="G60" s="155" t="s">
        <v>772</v>
      </c>
    </row>
    <row r="61" customFormat="false" ht="15" hidden="false" customHeight="false" outlineLevel="0" collapsed="false">
      <c r="C61" s="155" t="s">
        <v>203</v>
      </c>
      <c r="D61" s="155" t="s">
        <v>773</v>
      </c>
      <c r="E61" s="155" t="s">
        <v>19</v>
      </c>
      <c r="F61" s="155" t="s">
        <v>989</v>
      </c>
      <c r="G61" s="155" t="s">
        <v>203</v>
      </c>
    </row>
    <row r="62" customFormat="false" ht="15" hidden="false" customHeight="false" outlineLevel="0" collapsed="false">
      <c r="C62" s="155" t="s">
        <v>775</v>
      </c>
      <c r="D62" s="155" t="s">
        <v>774</v>
      </c>
      <c r="E62" s="155" t="s">
        <v>19</v>
      </c>
      <c r="F62" s="155" t="s">
        <v>989</v>
      </c>
      <c r="G62" s="155" t="s">
        <v>775</v>
      </c>
    </row>
    <row r="63" customFormat="false" ht="15" hidden="false" customHeight="false" outlineLevel="0" collapsed="false">
      <c r="C63" s="155" t="s">
        <v>131</v>
      </c>
      <c r="D63" s="155" t="s">
        <v>672</v>
      </c>
      <c r="E63" s="155" t="s">
        <v>19</v>
      </c>
      <c r="F63" s="155" t="s">
        <v>989</v>
      </c>
      <c r="G63" s="155" t="s">
        <v>131</v>
      </c>
    </row>
    <row r="64" customFormat="false" ht="15" hidden="false" customHeight="false" outlineLevel="0" collapsed="false">
      <c r="C64" s="155" t="s">
        <v>51</v>
      </c>
      <c r="D64" s="155" t="s">
        <v>669</v>
      </c>
      <c r="E64" s="155" t="s">
        <v>19</v>
      </c>
      <c r="F64" s="155" t="s">
        <v>990</v>
      </c>
      <c r="G64" s="155" t="s">
        <v>51</v>
      </c>
    </row>
    <row r="65" customFormat="false" ht="15" hidden="false" customHeight="false" outlineLevel="0" collapsed="false">
      <c r="C65" s="155" t="s">
        <v>111</v>
      </c>
      <c r="D65" s="155" t="s">
        <v>694</v>
      </c>
      <c r="E65" s="155" t="s">
        <v>19</v>
      </c>
      <c r="F65" s="155" t="s">
        <v>990</v>
      </c>
      <c r="G65" s="155" t="s">
        <v>111</v>
      </c>
    </row>
    <row r="66" customFormat="false" ht="15" hidden="false" customHeight="false" outlineLevel="0" collapsed="false">
      <c r="C66" s="155" t="s">
        <v>143</v>
      </c>
      <c r="D66" s="155" t="s">
        <v>722</v>
      </c>
      <c r="E66" s="155" t="s">
        <v>71</v>
      </c>
      <c r="F66" s="155" t="s">
        <v>992</v>
      </c>
      <c r="G66" s="155" t="s">
        <v>723</v>
      </c>
    </row>
    <row r="67" customFormat="false" ht="15" hidden="false" customHeight="false" outlineLevel="0" collapsed="false">
      <c r="C67" s="155" t="s">
        <v>112</v>
      </c>
      <c r="D67" s="155" t="s">
        <v>712</v>
      </c>
      <c r="E67" s="155" t="s">
        <v>19</v>
      </c>
      <c r="F67" s="155" t="s">
        <v>989</v>
      </c>
      <c r="G67" s="155" t="s">
        <v>112</v>
      </c>
    </row>
    <row r="68" customFormat="false" ht="15" hidden="false" customHeight="false" outlineLevel="0" collapsed="false">
      <c r="C68" s="155" t="s">
        <v>129</v>
      </c>
      <c r="D68" s="155" t="s">
        <v>667</v>
      </c>
      <c r="E68" s="155" t="s">
        <v>19</v>
      </c>
      <c r="F68" s="155" t="s">
        <v>989</v>
      </c>
      <c r="G68" s="155" t="s">
        <v>129</v>
      </c>
    </row>
    <row r="69" customFormat="false" ht="15" hidden="false" customHeight="false" outlineLevel="0" collapsed="false">
      <c r="C69" s="155" t="s">
        <v>96</v>
      </c>
      <c r="D69" s="155" t="s">
        <v>687</v>
      </c>
      <c r="E69" s="155" t="s">
        <v>19</v>
      </c>
      <c r="F69" s="155" t="s">
        <v>989</v>
      </c>
      <c r="G69" s="155" t="s">
        <v>96</v>
      </c>
    </row>
    <row r="70" customFormat="false" ht="15" hidden="false" customHeight="false" outlineLevel="0" collapsed="false">
      <c r="C70" s="155" t="s">
        <v>115</v>
      </c>
      <c r="D70" s="155" t="s">
        <v>716</v>
      </c>
      <c r="E70" s="155" t="s">
        <v>19</v>
      </c>
      <c r="F70" s="155" t="s">
        <v>989</v>
      </c>
      <c r="G70" s="155" t="s">
        <v>115</v>
      </c>
    </row>
    <row r="71" customFormat="false" ht="15" hidden="false" customHeight="false" outlineLevel="0" collapsed="false">
      <c r="C71" s="155" t="s">
        <v>89</v>
      </c>
      <c r="D71" s="155" t="s">
        <v>668</v>
      </c>
      <c r="E71" s="155" t="s">
        <v>19</v>
      </c>
      <c r="F71" s="155" t="s">
        <v>989</v>
      </c>
      <c r="G71" s="155" t="s">
        <v>89</v>
      </c>
    </row>
    <row r="72" customFormat="false" ht="15" hidden="false" customHeight="false" outlineLevel="0" collapsed="false">
      <c r="C72" s="155" t="s">
        <v>85</v>
      </c>
      <c r="D72" s="155" t="s">
        <v>659</v>
      </c>
      <c r="E72" s="155" t="s">
        <v>19</v>
      </c>
      <c r="F72" s="155" t="s">
        <v>989</v>
      </c>
      <c r="G72" s="155" t="s">
        <v>85</v>
      </c>
    </row>
    <row r="73" customFormat="false" ht="15" hidden="false" customHeight="false" outlineLevel="0" collapsed="false">
      <c r="C73" s="155" t="s">
        <v>136</v>
      </c>
      <c r="D73" s="155" t="s">
        <v>684</v>
      </c>
      <c r="E73" s="155" t="s">
        <v>19</v>
      </c>
      <c r="F73" s="155" t="s">
        <v>989</v>
      </c>
      <c r="G73" s="155" t="s">
        <v>136</v>
      </c>
    </row>
    <row r="74" customFormat="false" ht="15" hidden="false" customHeight="false" outlineLevel="0" collapsed="false">
      <c r="C74" s="155" t="s">
        <v>105</v>
      </c>
      <c r="D74" s="155" t="s">
        <v>704</v>
      </c>
      <c r="E74" s="155" t="s">
        <v>19</v>
      </c>
      <c r="F74" s="155" t="s">
        <v>989</v>
      </c>
      <c r="G74" s="155" t="s">
        <v>105</v>
      </c>
    </row>
    <row r="75" customFormat="false" ht="15" hidden="false" customHeight="false" outlineLevel="0" collapsed="false">
      <c r="C75" s="155" t="s">
        <v>25</v>
      </c>
      <c r="D75" s="155" t="s">
        <v>692</v>
      </c>
      <c r="E75" s="155" t="s">
        <v>19</v>
      </c>
      <c r="F75" s="155" t="s">
        <v>989</v>
      </c>
      <c r="G75" s="155" t="s">
        <v>25</v>
      </c>
    </row>
    <row r="76" customFormat="false" ht="15" hidden="false" customHeight="false" outlineLevel="0" collapsed="false">
      <c r="C76" s="155" t="s">
        <v>135</v>
      </c>
      <c r="D76" s="155" t="s">
        <v>682</v>
      </c>
      <c r="E76" s="155" t="s">
        <v>19</v>
      </c>
      <c r="F76" s="155" t="s">
        <v>989</v>
      </c>
      <c r="G76" s="155" t="s">
        <v>135</v>
      </c>
    </row>
    <row r="77" customFormat="false" ht="15" hidden="false" customHeight="false" outlineLevel="0" collapsed="false">
      <c r="C77" s="155" t="s">
        <v>100</v>
      </c>
      <c r="D77" s="155" t="s">
        <v>660</v>
      </c>
      <c r="E77" s="155" t="s">
        <v>19</v>
      </c>
      <c r="F77" s="155" t="s">
        <v>989</v>
      </c>
      <c r="G77" s="155" t="s">
        <v>100</v>
      </c>
    </row>
    <row r="78" customFormat="false" ht="15" hidden="false" customHeight="false" outlineLevel="0" collapsed="false">
      <c r="C78" s="155" t="s">
        <v>91</v>
      </c>
      <c r="D78" s="155" t="s">
        <v>671</v>
      </c>
      <c r="E78" s="155" t="s">
        <v>19</v>
      </c>
      <c r="F78" s="155" t="s">
        <v>989</v>
      </c>
      <c r="G78" s="155" t="s">
        <v>91</v>
      </c>
    </row>
    <row r="79" customFormat="false" ht="15" hidden="false" customHeight="false" outlineLevel="0" collapsed="false">
      <c r="C79" s="155" t="s">
        <v>141</v>
      </c>
      <c r="D79" s="155" t="s">
        <v>714</v>
      </c>
      <c r="E79" s="155" t="s">
        <v>19</v>
      </c>
      <c r="F79" s="155" t="s">
        <v>990</v>
      </c>
      <c r="G79" s="155" t="s">
        <v>141</v>
      </c>
    </row>
    <row r="80" customFormat="false" ht="15" hidden="false" customHeight="false" outlineLevel="0" collapsed="false">
      <c r="C80" s="155" t="s">
        <v>140</v>
      </c>
      <c r="D80" s="155" t="s">
        <v>711</v>
      </c>
      <c r="E80" s="155" t="s">
        <v>19</v>
      </c>
      <c r="F80" s="155" t="s">
        <v>990</v>
      </c>
      <c r="G80" s="155" t="s">
        <v>140</v>
      </c>
    </row>
    <row r="81" customFormat="false" ht="15" hidden="false" customHeight="false" outlineLevel="0" collapsed="false">
      <c r="C81" s="155" t="s">
        <v>39</v>
      </c>
      <c r="D81" s="155" t="s">
        <v>729</v>
      </c>
      <c r="E81" s="155" t="s">
        <v>19</v>
      </c>
      <c r="F81" s="155" t="s">
        <v>990</v>
      </c>
      <c r="G81" s="155" t="s">
        <v>39</v>
      </c>
    </row>
    <row r="82" customFormat="false" ht="15" hidden="false" customHeight="false" outlineLevel="0" collapsed="false">
      <c r="C82" s="155" t="s">
        <v>142</v>
      </c>
      <c r="D82" s="155" t="s">
        <v>717</v>
      </c>
      <c r="E82" s="155" t="s">
        <v>19</v>
      </c>
      <c r="F82" s="155" t="s">
        <v>990</v>
      </c>
      <c r="G82" s="155" t="s">
        <v>142</v>
      </c>
    </row>
    <row r="83" customFormat="false" ht="15" hidden="false" customHeight="false" outlineLevel="0" collapsed="false">
      <c r="C83" s="155" t="s">
        <v>777</v>
      </c>
      <c r="D83" s="155" t="s">
        <v>776</v>
      </c>
      <c r="E83" s="155" t="s">
        <v>19</v>
      </c>
      <c r="F83" s="155" t="s">
        <v>990</v>
      </c>
      <c r="G83" s="155" t="s">
        <v>777</v>
      </c>
    </row>
    <row r="84" customFormat="false" ht="15" hidden="false" customHeight="false" outlineLevel="0" collapsed="false">
      <c r="C84" s="155" t="s">
        <v>34</v>
      </c>
      <c r="D84" s="155" t="s">
        <v>705</v>
      </c>
      <c r="E84" s="155" t="s">
        <v>19</v>
      </c>
      <c r="F84" s="155" t="s">
        <v>990</v>
      </c>
      <c r="G84" s="155" t="s">
        <v>34</v>
      </c>
    </row>
    <row r="85" customFormat="false" ht="15" hidden="false" customHeight="false" outlineLevel="0" collapsed="false">
      <c r="C85" s="155" t="s">
        <v>779</v>
      </c>
      <c r="D85" s="155" t="s">
        <v>778</v>
      </c>
      <c r="E85" s="155" t="s">
        <v>19</v>
      </c>
      <c r="F85" s="155" t="s">
        <v>990</v>
      </c>
      <c r="G85" s="155" t="s">
        <v>779</v>
      </c>
    </row>
    <row r="86" customFormat="false" ht="15" hidden="false" customHeight="false" outlineLevel="0" collapsed="false">
      <c r="C86" s="155" t="s">
        <v>41</v>
      </c>
      <c r="D86" s="155" t="s">
        <v>706</v>
      </c>
      <c r="E86" s="155" t="s">
        <v>19</v>
      </c>
      <c r="F86" s="155" t="s">
        <v>990</v>
      </c>
      <c r="G86" s="155" t="s">
        <v>41</v>
      </c>
    </row>
    <row r="87" customFormat="false" ht="15" hidden="false" customHeight="false" outlineLevel="0" collapsed="false">
      <c r="C87" s="155" t="s">
        <v>43</v>
      </c>
      <c r="D87" s="155" t="s">
        <v>710</v>
      </c>
      <c r="E87" s="155" t="s">
        <v>19</v>
      </c>
      <c r="F87" s="155" t="s">
        <v>990</v>
      </c>
      <c r="G87" s="155" t="s">
        <v>43</v>
      </c>
    </row>
    <row r="88" customFormat="false" ht="15" hidden="false" customHeight="false" outlineLevel="0" collapsed="false">
      <c r="C88" s="155" t="s">
        <v>27</v>
      </c>
      <c r="D88" s="155" t="s">
        <v>725</v>
      </c>
      <c r="E88" s="155" t="s">
        <v>19</v>
      </c>
      <c r="F88" s="155" t="s">
        <v>989</v>
      </c>
      <c r="G88" s="155" t="s">
        <v>27</v>
      </c>
    </row>
    <row r="89" customFormat="false" ht="15" hidden="false" customHeight="false" outlineLevel="0" collapsed="false">
      <c r="C89" s="155" t="s">
        <v>145</v>
      </c>
      <c r="D89" s="155" t="s">
        <v>726</v>
      </c>
      <c r="E89" s="155" t="s">
        <v>19</v>
      </c>
      <c r="F89" s="155" t="s">
        <v>989</v>
      </c>
      <c r="G89" s="155" t="s">
        <v>145</v>
      </c>
    </row>
    <row r="90" customFormat="false" ht="15" hidden="false" customHeight="false" outlineLevel="0" collapsed="false">
      <c r="C90" s="155" t="s">
        <v>781</v>
      </c>
      <c r="D90" s="155" t="s">
        <v>780</v>
      </c>
      <c r="E90" s="155" t="s">
        <v>19</v>
      </c>
      <c r="F90" s="155" t="s">
        <v>989</v>
      </c>
      <c r="G90" s="155" t="s">
        <v>781</v>
      </c>
    </row>
    <row r="91" customFormat="false" ht="15" hidden="false" customHeight="false" outlineLevel="0" collapsed="false">
      <c r="C91" s="155" t="s">
        <v>146</v>
      </c>
      <c r="D91" s="155" t="s">
        <v>727</v>
      </c>
      <c r="E91" s="155" t="s">
        <v>19</v>
      </c>
      <c r="F91" s="155" t="s">
        <v>989</v>
      </c>
      <c r="G91" s="155" t="s">
        <v>146</v>
      </c>
    </row>
    <row r="92" customFormat="false" ht="15" hidden="false" customHeight="false" outlineLevel="0" collapsed="false">
      <c r="C92" s="155" t="s">
        <v>144</v>
      </c>
      <c r="D92" s="155" t="s">
        <v>724</v>
      </c>
      <c r="E92" s="155" t="s">
        <v>19</v>
      </c>
      <c r="F92" s="155" t="s">
        <v>989</v>
      </c>
      <c r="G92" s="155" t="s">
        <v>144</v>
      </c>
    </row>
    <row r="93" customFormat="false" ht="15" hidden="false" customHeight="false" outlineLevel="0" collapsed="false">
      <c r="C93" s="155" t="s">
        <v>878</v>
      </c>
      <c r="D93" s="155" t="s">
        <v>782</v>
      </c>
      <c r="E93" s="155" t="s">
        <v>19</v>
      </c>
      <c r="F93" s="155" t="s">
        <v>990</v>
      </c>
      <c r="G93" s="155" t="s">
        <v>783</v>
      </c>
    </row>
    <row r="94" customFormat="false" ht="15" hidden="false" customHeight="false" outlineLevel="0" collapsed="false">
      <c r="C94" s="155" t="s">
        <v>864</v>
      </c>
      <c r="D94" s="155" t="s">
        <v>784</v>
      </c>
      <c r="E94" s="155" t="s">
        <v>19</v>
      </c>
      <c r="F94" s="155" t="s">
        <v>990</v>
      </c>
      <c r="G94" s="155" t="s">
        <v>785</v>
      </c>
    </row>
    <row r="95" customFormat="false" ht="15" hidden="false" customHeight="false" outlineLevel="0" collapsed="false">
      <c r="C95" s="155" t="s">
        <v>103</v>
      </c>
      <c r="D95" s="155" t="s">
        <v>700</v>
      </c>
      <c r="E95" s="155" t="s">
        <v>376</v>
      </c>
      <c r="F95" s="155" t="s">
        <v>989</v>
      </c>
      <c r="G95" s="155" t="s">
        <v>103</v>
      </c>
    </row>
    <row r="96" customFormat="false" ht="15" hidden="false" customHeight="false" outlineLevel="0" collapsed="false">
      <c r="C96" s="155" t="s">
        <v>104</v>
      </c>
      <c r="D96" s="155" t="s">
        <v>702</v>
      </c>
      <c r="E96" s="155" t="s">
        <v>376</v>
      </c>
      <c r="F96" s="155" t="s">
        <v>989</v>
      </c>
      <c r="G96" s="155" t="s">
        <v>104</v>
      </c>
    </row>
    <row r="97" customFormat="false" ht="15" hidden="false" customHeight="false" outlineLevel="0" collapsed="false">
      <c r="C97" s="155" t="s">
        <v>787</v>
      </c>
      <c r="D97" s="155" t="s">
        <v>786</v>
      </c>
      <c r="E97" s="155" t="s">
        <v>37</v>
      </c>
      <c r="F97" s="155" t="s">
        <v>990</v>
      </c>
      <c r="G97" s="155" t="s">
        <v>787</v>
      </c>
    </row>
    <row r="98" customFormat="false" ht="15" hidden="false" customHeight="false" outlineLevel="0" collapsed="false">
      <c r="C98" s="155" t="s">
        <v>116</v>
      </c>
      <c r="D98" s="155" t="s">
        <v>718</v>
      </c>
      <c r="E98" s="155" t="s">
        <v>19</v>
      </c>
      <c r="F98" s="155" t="s">
        <v>990</v>
      </c>
      <c r="G98" s="155" t="s">
        <v>116</v>
      </c>
    </row>
    <row r="99" customFormat="false" ht="15" hidden="false" customHeight="false" outlineLevel="0" collapsed="false">
      <c r="C99" s="155" t="s">
        <v>53</v>
      </c>
      <c r="D99" s="155" t="s">
        <v>719</v>
      </c>
      <c r="E99" s="155" t="s">
        <v>19</v>
      </c>
      <c r="F99" s="155" t="s">
        <v>990</v>
      </c>
      <c r="G99" s="155" t="s">
        <v>53</v>
      </c>
    </row>
    <row r="100" customFormat="false" ht="15" hidden="false" customHeight="false" outlineLevel="0" collapsed="false">
      <c r="C100" s="155" t="s">
        <v>993</v>
      </c>
      <c r="D100" s="155" t="s">
        <v>788</v>
      </c>
      <c r="E100" s="155" t="s">
        <v>37</v>
      </c>
      <c r="F100" s="155" t="s">
        <v>990</v>
      </c>
      <c r="G100" s="155" t="s">
        <v>789</v>
      </c>
    </row>
    <row r="101" customFormat="false" ht="15" hidden="false" customHeight="false" outlineLevel="0" collapsed="false">
      <c r="C101" s="155" t="s">
        <v>791</v>
      </c>
      <c r="D101" s="155" t="s">
        <v>790</v>
      </c>
      <c r="E101" s="155" t="s">
        <v>37</v>
      </c>
      <c r="F101" s="155" t="s">
        <v>990</v>
      </c>
      <c r="G101" s="155" t="s">
        <v>791</v>
      </c>
    </row>
    <row r="102" customFormat="false" ht="15" hidden="false" customHeight="false" outlineLevel="0" collapsed="false">
      <c r="C102" s="155" t="s">
        <v>45</v>
      </c>
      <c r="D102" s="155" t="s">
        <v>701</v>
      </c>
      <c r="E102" s="155" t="s">
        <v>37</v>
      </c>
      <c r="F102" s="155" t="s">
        <v>990</v>
      </c>
      <c r="G102" s="155" t="s">
        <v>45</v>
      </c>
    </row>
    <row r="103" customFormat="false" ht="15" hidden="false" customHeight="false" outlineLevel="0" collapsed="false">
      <c r="C103" s="155" t="s">
        <v>793</v>
      </c>
      <c r="D103" s="155" t="s">
        <v>792</v>
      </c>
      <c r="E103" s="155" t="s">
        <v>37</v>
      </c>
      <c r="F103" s="155" t="s">
        <v>990</v>
      </c>
      <c r="G103" s="155" t="s">
        <v>793</v>
      </c>
    </row>
    <row r="104" customFormat="false" ht="15" hidden="false" customHeight="false" outlineLevel="0" collapsed="false">
      <c r="C104" s="155" t="s">
        <v>109</v>
      </c>
      <c r="D104" s="155" t="s">
        <v>688</v>
      </c>
      <c r="E104" s="155" t="s">
        <v>37</v>
      </c>
      <c r="F104" s="155" t="s">
        <v>990</v>
      </c>
      <c r="G104" s="155" t="s">
        <v>109</v>
      </c>
    </row>
    <row r="105" customFormat="false" ht="15" hidden="false" customHeight="false" outlineLevel="0" collapsed="false">
      <c r="C105" s="155" t="s">
        <v>99</v>
      </c>
      <c r="D105" s="155" t="s">
        <v>994</v>
      </c>
      <c r="E105" s="155" t="s">
        <v>67</v>
      </c>
      <c r="F105" s="155"/>
      <c r="G105" s="155"/>
    </row>
    <row r="106" customFormat="false" ht="15" hidden="false" customHeight="false" outlineLevel="0" collapsed="false">
      <c r="C106" s="155" t="s">
        <v>795</v>
      </c>
      <c r="D106" s="155" t="s">
        <v>794</v>
      </c>
      <c r="E106" s="155" t="s">
        <v>37</v>
      </c>
      <c r="F106" s="155" t="s">
        <v>990</v>
      </c>
      <c r="G106" s="155" t="s">
        <v>795</v>
      </c>
    </row>
    <row r="107" customFormat="false" ht="15" hidden="false" customHeight="false" outlineLevel="0" collapsed="false">
      <c r="C107" s="155" t="s">
        <v>110</v>
      </c>
      <c r="D107" s="155" t="s">
        <v>709</v>
      </c>
      <c r="E107" s="155" t="s">
        <v>37</v>
      </c>
      <c r="F107" s="155" t="s">
        <v>990</v>
      </c>
      <c r="G107" s="155" t="s">
        <v>110</v>
      </c>
    </row>
    <row r="108" customFormat="false" ht="15" hidden="false" customHeight="false" outlineLevel="0" collapsed="false">
      <c r="C108" s="155" t="s">
        <v>36</v>
      </c>
      <c r="D108" s="155" t="s">
        <v>696</v>
      </c>
      <c r="E108" s="155" t="s">
        <v>37</v>
      </c>
      <c r="F108" s="155" t="s">
        <v>990</v>
      </c>
      <c r="G108" s="155" t="s">
        <v>36</v>
      </c>
    </row>
    <row r="109" customFormat="false" ht="15" hidden="false" customHeight="false" outlineLevel="0" collapsed="false">
      <c r="C109" s="155" t="s">
        <v>797</v>
      </c>
      <c r="D109" s="155" t="s">
        <v>796</v>
      </c>
      <c r="E109" s="155" t="s">
        <v>37</v>
      </c>
      <c r="F109" s="155" t="s">
        <v>990</v>
      </c>
      <c r="G109" s="155" t="s">
        <v>797</v>
      </c>
    </row>
    <row r="110" customFormat="false" ht="15" hidden="false" customHeight="false" outlineLevel="0" collapsed="false">
      <c r="C110" s="155" t="s">
        <v>83</v>
      </c>
      <c r="D110" s="155" t="s">
        <v>995</v>
      </c>
      <c r="E110" s="155" t="s">
        <v>66</v>
      </c>
      <c r="F110" s="155" t="s">
        <v>996</v>
      </c>
      <c r="G110" s="155" t="s">
        <v>658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H14"/>
  <sheetViews>
    <sheetView windowProtection="false" showFormulas="false" showGridLines="false" showRowColHeaders="true" showZeros="true" rightToLeft="false" tabSelected="false" showOutlineSymbols="true" defaultGridColor="true" view="pageBreakPreview" topLeftCell="A1" colorId="64" zoomScale="70" zoomScaleNormal="70" zoomScalePageLayoutView="70" workbookViewId="0">
      <selection pane="topLeft" activeCell="H14" activeCellId="0" sqref="H14"/>
    </sheetView>
  </sheetViews>
  <sheetFormatPr defaultRowHeight="12.75"/>
  <cols>
    <col collapsed="false" hidden="false" max="2" min="1" style="0" width="2.69897959183673"/>
    <col collapsed="false" hidden="false" max="3" min="3" style="15" width="80.0510204081633"/>
    <col collapsed="false" hidden="false" max="8" min="4" style="0" width="22.8112244897959"/>
    <col collapsed="false" hidden="false" max="9" min="9" style="0" width="2.29591836734694"/>
    <col collapsed="false" hidden="false" max="1025" min="10" style="0" width="8.50510204081633"/>
  </cols>
  <sheetData>
    <row r="1" customFormat="false" ht="12.75" hidden="false" customHeight="false" outlineLevel="0" collapsed="false">
      <c r="C1" s="0"/>
    </row>
    <row r="3" customFormat="false" ht="26.25" hidden="false" customHeight="false" outlineLevel="0" collapsed="false">
      <c r="C3" s="16" t="s">
        <v>59</v>
      </c>
      <c r="D3" s="16"/>
      <c r="E3" s="16"/>
      <c r="F3" s="16"/>
      <c r="G3" s="16"/>
    </row>
    <row r="4" customFormat="false" ht="12.75" hidden="false" customHeight="false" outlineLevel="0" collapsed="false">
      <c r="C4" s="0"/>
    </row>
    <row r="5" customFormat="false" ht="21" hidden="false" customHeight="false" outlineLevel="0" collapsed="false">
      <c r="C5" s="17" t="s">
        <v>60</v>
      </c>
      <c r="D5" s="18" t="s">
        <v>61</v>
      </c>
      <c r="E5" s="18" t="s">
        <v>62</v>
      </c>
      <c r="F5" s="18" t="s">
        <v>63</v>
      </c>
      <c r="G5" s="18" t="s">
        <v>64</v>
      </c>
      <c r="H5" s="18" t="s">
        <v>65</v>
      </c>
    </row>
    <row r="6" customFormat="false" ht="21" hidden="false" customHeight="false" outlineLevel="0" collapsed="false">
      <c r="C6" s="19" t="s">
        <v>37</v>
      </c>
      <c r="D6" s="20" t="n">
        <f aca="false">SUMIF('RESUMO DOS REC. RECEBIDO 2013'!$H$4:$H$122,'RESUMO ACUMULADO'!C6,'RESUMO DOS REC. RECEBIDO 2013'!$L$4:$L$122)</f>
        <v>280094486.79</v>
      </c>
      <c r="E6" s="20" t="n">
        <f aca="false">SUMIF('RESUMO DOS REC. RECEBIDO 2014'!$G$3:$G$160,'RESUMO ACUMULADO'!C6,'RESUMO DOS REC. RECEBIDO 2014'!$K$3:$K$160)</f>
        <v>179824516.1</v>
      </c>
      <c r="F6" s="20" t="n">
        <f aca="false">SUMIF('RESUMO DOS REC. RECEBIDO 2015'!$I$4:$I$996,'RESUMO ACUMULADO'!C6,'RESUMO DOS REC. RECEBIDO 2015'!$M$4:$M$996)</f>
        <v>91748131.89</v>
      </c>
      <c r="G6" s="20" t="n">
        <f aca="false">SUMIF('RESUMO DOS REC. RECEBIDOS 2016'!$H$8:$H$118,'RESUMO ACUMULADO'!C6,'RESUMO DOS REC. RECEBIDOS 2016'!$L$8:$L$118)</f>
        <v>85701163.62</v>
      </c>
      <c r="H6" s="20" t="n">
        <f aca="false">'RESUMO DOS REC. RECEBIDOS 2017'!L9+'RESUMO DOS REC. RECEBIDOS 2017'!L14+'RESUMO DOS REC. RECEBIDOS 2017'!L39+'RESUMO DOS REC. RECEBIDOS 2017'!L56+'RESUMO DOS REC. RECEBIDOS 2017'!L69+'RESUMO DOS REC. RECEBIDOS 2017'!L70+'RESUMO DOS REC. RECEBIDOS 2017'!L87+'RESUMO DOS REC. RECEBIDOS 2017'!L96+'RESUMO DOS REC. RECEBIDOS 2017'!L128</f>
        <v>138266010.69</v>
      </c>
    </row>
    <row r="7" customFormat="false" ht="21" hidden="false" customHeight="false" outlineLevel="0" collapsed="false">
      <c r="C7" s="19" t="s">
        <v>19</v>
      </c>
      <c r="D7" s="20" t="n">
        <f aca="false">SUMIF('RESUMO DOS REC. RECEBIDO 2013'!$H$4:$H$122,'RESUMO ACUMULADO'!C7,'RESUMO DOS REC. RECEBIDO 2013'!$L$4:$L$122)</f>
        <v>91689151.46</v>
      </c>
      <c r="E7" s="20" t="n">
        <f aca="false">SUMIF('RESUMO DOS REC. RECEBIDO 2014'!$G$3:$G$160,'RESUMO ACUMULADO'!C7,'RESUMO DOS REC. RECEBIDO 2014'!$K$3:$K$160)</f>
        <v>97293263.08</v>
      </c>
      <c r="F7" s="20" t="n">
        <f aca="false">SUMIF('RESUMO DOS REC. RECEBIDO 2015'!$I$4:$I$996,'RESUMO ACUMULADO'!C7,'RESUMO DOS REC. RECEBIDO 2015'!$M$4:$M$996)</f>
        <v>30447244.17</v>
      </c>
      <c r="G7" s="20" t="n">
        <f aca="false">SUMIF('RESUMO DOS REC. RECEBIDOS 2016'!$H$8:$H$118,'RESUMO ACUMULADO'!C7,'RESUMO DOS REC. RECEBIDOS 2016'!$L$8:$L$118)</f>
        <v>34840694.22</v>
      </c>
      <c r="H7" s="20" t="n">
        <f aca="false">'RESUMO DOS REC. RECEBIDOS 2017'!L10+'RESUMO DOS REC. RECEBIDOS 2017'!L11+'RESUMO DOS REC. RECEBIDOS 2017'!L12+'RESUMO DOS REC. RECEBIDOS 2017'!L15+'RESUMO DOS REC. RECEBIDOS 2017'!L16+'RESUMO DOS REC. RECEBIDOS 2017'!L38+'RESUMO DOS REC. RECEBIDOS 2017'!L40+'RESUMO DOS REC. RECEBIDOS 2017'!L41+'RESUMO DOS REC. RECEBIDOS 2017'!L42+'RESUMO DOS REC. RECEBIDOS 2017'!L55+'RESUMO DOS REC. RECEBIDOS 2017'!L57+'RESUMO DOS REC. RECEBIDOS 2017'!L84+'RESUMO DOS REC. RECEBIDOS 2017'!L85+'RESUMO DOS REC. RECEBIDOS 2017'!L86+'RESUMO DOS REC. RECEBIDOS 2017'!L88+'RESUMO DOS REC. RECEBIDOS 2017'!L89+'RESUMO DOS REC. RECEBIDOS 2017'!L90+'RESUMO DOS REC. RECEBIDOS 2017'!L93+'RESUMO DOS REC. RECEBIDOS 2017'!L94+'RESUMO DOS REC. RECEBIDOS 2017'!L95+'RESUMO DOS REC. RECEBIDOS 2017'!L97+'RESUMO DOS REC. RECEBIDOS 2017'!L98+'RESUMO DOS REC. RECEBIDOS 2017'!L99+'RESUMO DOS REC. RECEBIDOS 2017'!L104+'RESUMO DOS REC. RECEBIDOS 2017'!L105+'RESUMO DOS REC. RECEBIDOS 2017'!L106+'RESUMO DOS REC. RECEBIDOS 2017'!L107+'RESUMO DOS REC. RECEBIDOS 2017'!L108+'RESUMO DOS REC. RECEBIDOS 2017'!L112+'RESUMO DOS REC. RECEBIDOS 2017'!L113+'RESUMO DOS REC. RECEBIDOS 2017'!L114+'RESUMO DOS REC. RECEBIDOS 2017'!L115+'RESUMO DOS REC. RECEBIDOS 2017'!L116+'RESUMO DOS REC. RECEBIDOS 2017'!L117+'RESUMO DOS REC. RECEBIDOS 2017'!L123+'RESUMO DOS REC. RECEBIDOS 2017'!L124+'RESUMO DOS REC. RECEBIDOS 2017'!L125+'RESUMO DOS REC. RECEBIDOS 2017'!L126+'RESUMO DOS REC. RECEBIDOS 2017'!L127+'RESUMO DOS REC. RECEBIDOS 2017'!L129+'RESUMO DOS REC. RECEBIDOS 2017'!L130+'RESUMO DOS REC. RECEBIDOS 2017'!L131+'RESUMO DOS REC. RECEBIDOS 2017'!L132+'RESUMO DOS REC. RECEBIDOS 2017'!L133+'RESUMO DOS REC. RECEBIDOS 2017'!L134+'RESUMO DOS REC. RECEBIDOS 2017'!L135+'RESUMO DOS REC. RECEBIDOS 2017'!L136+'RESUMO DOS REC. RECEBIDOS 2017'!L137+'RESUMO DOS REC. RECEBIDOS 2017'!L138</f>
        <v>33262122.47</v>
      </c>
    </row>
    <row r="8" customFormat="false" ht="21" hidden="false" customHeight="false" outlineLevel="0" collapsed="false">
      <c r="C8" s="19" t="s">
        <v>66</v>
      </c>
      <c r="D8" s="20" t="n">
        <f aca="false">SUMIF('RESUMO DOS REC. RECEBIDO 2013'!$H$4:$H$122,'RESUMO ACUMULADO'!C8,'RESUMO DOS REC. RECEBIDO 2013'!$L$4:$L$122)</f>
        <v>25896880.72</v>
      </c>
      <c r="E8" s="20" t="n">
        <f aca="false">SUMIF('RESUMO DOS REC. RECEBIDO 2014'!$G$3:$G$160,'RESUMO ACUMULADO'!C8,'RESUMO DOS REC. RECEBIDO 2014'!$K$3:$K$160)</f>
        <v>31426183.53</v>
      </c>
      <c r="F8" s="20" t="n">
        <f aca="false">SUMIF('RESUMO DOS REC. RECEBIDO 2015'!$I$4:$I$996,'RESUMO ACUMULADO'!C8,'RESUMO DOS REC. RECEBIDO 2015'!$M$4:$M$996)</f>
        <v>26509279.9</v>
      </c>
      <c r="G8" s="20" t="n">
        <f aca="false">SUMIF('RESUMO DOS REC. RECEBIDOS 2016'!$H$8:$H$118,'RESUMO ACUMULADO'!C8,'RESUMO DOS REC. RECEBIDOS 2016'!$L$8:$L$118)</f>
        <v>65194092.23</v>
      </c>
      <c r="H8" s="20" t="n">
        <f aca="false">'RESUMO DOS REC. RECEBIDOS 2017'!L17+'RESUMO DOS REC. RECEBIDOS 2017'!L18+'RESUMO DOS REC. RECEBIDOS 2017'!L19+'RESUMO DOS REC. RECEBIDOS 2017'!L20+'RESUMO DOS REC. RECEBIDOS 2017'!L21+'RESUMO DOS REC. RECEBIDOS 2017'!L22+'RESUMO DOS REC. RECEBIDOS 2017'!L23+'RESUMO DOS REC. RECEBIDOS 2017'!L24+'RESUMO DOS REC. RECEBIDOS 2017'!L25+'RESUMO DOS REC. RECEBIDOS 2017'!L26+'RESUMO DOS REC. RECEBIDOS 2017'!L27+'RESUMO DOS REC. RECEBIDOS 2017'!L28+'RESUMO DOS REC. RECEBIDOS 2017'!L29+'RESUMO DOS REC. RECEBIDOS 2017'!L30+'RESUMO DOS REC. RECEBIDOS 2017'!L31+'RESUMO DOS REC. RECEBIDOS 2017'!L43+'RESUMO DOS REC. RECEBIDOS 2017'!L44+'RESUMO DOS REC. RECEBIDOS 2017'!L45+'RESUMO DOS REC. RECEBIDOS 2017'!L58+'RESUMO DOS REC. RECEBIDOS 2017'!L59+'RESUMO DOS REC. RECEBIDOS 2017'!L60+'RESUMO DOS REC. RECEBIDOS 2017'!L72+'RESUMO DOS REC. RECEBIDOS 2017'!L73+'RESUMO DOS REC. RECEBIDOS 2017'!L74+'RESUMO DOS REC. RECEBIDOS 2017'!L75+'RESUMO DOS REC. RECEBIDOS 2017'!L76+'RESUMO DOS REC. RECEBIDOS 2017'!L77+'RESUMO DOS REC. RECEBIDOS 2017'!L78+'RESUMO DOS REC. RECEBIDOS 2017'!L79+'RESUMO DOS REC. RECEBIDOS 2017'!L82+'RESUMO DOS REC. RECEBIDOS 2017'!L83+'RESUMO DOS REC. RECEBIDOS 2017'!L91+'RESUMO DOS REC. RECEBIDOS 2017'!L100+'RESUMO DOS REC. RECEBIDOS 2017'!L101+'RESUMO DOS REC. RECEBIDOS 2017'!L102+'RESUMO DOS REC. RECEBIDOS 2017'!L109+'RESUMO DOS REC. RECEBIDOS 2017'!L110+'RESUMO DOS REC. RECEBIDOS 2017'!L111+'RESUMO DOS REC. RECEBIDOS 2017'!L118+'RESUMO DOS REC. RECEBIDOS 2017'!L119+'RESUMO DOS REC. RECEBIDOS 2017'!L120+'RESUMO DOS REC. RECEBIDOS 2017'!L121+'RESUMO DOS REC. RECEBIDOS 2017'!L122+'RESUMO DOS REC. RECEBIDOS 2017'!L139+'RESUMO DOS REC. RECEBIDOS 2017'!L140+'RESUMO DOS REC. RECEBIDOS 2017'!L141+'RESUMO DOS REC. RECEBIDOS 2017'!L142+'RESUMO DOS REC. RECEBIDOS 2017'!L143+'RESUMO DOS REC. RECEBIDOS 2017'!L144+'RESUMO DOS REC. RECEBIDOS 2017'!L145+'RESUMO DOS REC. RECEBIDOS 2017'!L146+'RESUMO DOS REC. RECEBIDOS 2017'!L147+'RESUMO DOS REC. RECEBIDOS 2017'!L148</f>
        <v>104329655.79</v>
      </c>
    </row>
    <row r="9" customFormat="false" ht="21" hidden="false" customHeight="false" outlineLevel="0" collapsed="false">
      <c r="C9" s="19" t="s">
        <v>67</v>
      </c>
      <c r="D9" s="20" t="n">
        <f aca="false">SUMIF('RESUMO DOS REC. RECEBIDO 2013'!$H$4:$H$122,'RESUMO ACUMULADO'!C9,'RESUMO DOS REC. RECEBIDO 2013'!$L$4:$L$122)</f>
        <v>34588973.86</v>
      </c>
      <c r="E9" s="20" t="n">
        <f aca="false">SUMIF('RESUMO DOS REC. RECEBIDO 2014'!$G$3:$G$160,'RESUMO ACUMULADO'!C9,'RESUMO DOS REC. RECEBIDO 2014'!$K$3:$K$160)</f>
        <v>0</v>
      </c>
      <c r="F9" s="20" t="n">
        <f aca="false">SUMIF('RESUMO DOS REC. RECEBIDO 2015'!$I$4:$I$996,'RESUMO ACUMULADO'!C9,'RESUMO DOS REC. RECEBIDO 2015'!$M$4:$M$996)</f>
        <v>0</v>
      </c>
      <c r="G9" s="20" t="n">
        <f aca="false">SUMIF('RESUMO DOS REC. RECEBIDOS 2016'!$H$8:$H$118,'RESUMO ACUMULADO'!C9,'RESUMO DOS REC. RECEBIDOS 2016'!$L$8:$L$118)</f>
        <v>0</v>
      </c>
      <c r="H9" s="20"/>
    </row>
    <row r="10" customFormat="false" ht="21" hidden="false" customHeight="false" outlineLevel="0" collapsed="false">
      <c r="C10" s="19" t="s">
        <v>68</v>
      </c>
      <c r="D10" s="20" t="n">
        <f aca="false">SUMIF('RESUMO DOS REC. RECEBIDO 2013'!$H$4:$H$122,'RESUMO ACUMULADO'!C10,'RESUMO DOS REC. RECEBIDO 2013'!$L$4:$L$122)</f>
        <v>92589120</v>
      </c>
      <c r="E10" s="20" t="n">
        <f aca="false">SUMIF('RESUMO DOS REC. RECEBIDO 2014'!$G$3:$G$160,'RESUMO ACUMULADO'!C10,'RESUMO DOS REC. RECEBIDO 2014'!$K$3:$K$160)</f>
        <v>52877388.59</v>
      </c>
      <c r="F10" s="20" t="n">
        <f aca="false">SUMIF('RESUMO DOS REC. RECEBIDO 2015'!$I$4:$I$996,'RESUMO ACUMULADO'!C10,'RESUMO DOS REC. RECEBIDO 2015'!$M$4:$M$996)</f>
        <v>24000000</v>
      </c>
      <c r="G10" s="20" t="n">
        <f aca="false">SUMIF('RESUMO DOS REC. RECEBIDOS 2016'!$H$8:$H$118,'RESUMO ACUMULADO'!C10,'RESUMO DOS REC. RECEBIDOS 2016'!$L$8:$L$118)</f>
        <v>385000</v>
      </c>
      <c r="H10" s="20" t="n">
        <f aca="false">'RESUMO DOS REC. RECEBIDOS 2017'!L13</f>
        <v>100000</v>
      </c>
    </row>
    <row r="11" customFormat="false" ht="21" hidden="false" customHeight="false" outlineLevel="0" collapsed="false">
      <c r="C11" s="19" t="s">
        <v>69</v>
      </c>
      <c r="D11" s="20" t="n">
        <f aca="false">SUMIF('RESUMO DOS REC. RECEBIDO 2013'!$H$4:$H$122,'RESUMO ACUMULADO'!C11,'RESUMO DOS REC. RECEBIDO 2013'!$L$4:$L$122)</f>
        <v>45930142.59</v>
      </c>
      <c r="E11" s="20" t="n">
        <f aca="false">SUMIF('RESUMO DOS REC. RECEBIDO 2014'!$G$3:$G$160,'RESUMO ACUMULADO'!C11,'RESUMO DOS REC. RECEBIDO 2014'!$K$3:$K$160)</f>
        <v>17456466.62</v>
      </c>
      <c r="F11" s="20" t="n">
        <f aca="false">SUMIF('RESUMO DOS REC. RECEBIDO 2015'!$I$4:$I$996,'RESUMO ACUMULADO'!C11,'RESUMO DOS REC. RECEBIDO 2015'!$M$4:$M$996)</f>
        <v>0</v>
      </c>
      <c r="G11" s="20" t="n">
        <f aca="false">SUMIF('RESUMO DOS REC. RECEBIDOS 2016'!$H$8:$H$118,'RESUMO ACUMULADO'!C11,'RESUMO DOS REC. RECEBIDOS 2016'!$L$8:$L$118)</f>
        <v>0</v>
      </c>
      <c r="H11" s="20"/>
    </row>
    <row r="12" customFormat="false" ht="21" hidden="false" customHeight="false" outlineLevel="0" collapsed="false">
      <c r="C12" s="19" t="s">
        <v>70</v>
      </c>
      <c r="D12" s="20" t="n">
        <f aca="false">SUMIF('RESUMO DOS REC. RECEBIDO 2013'!$H$4:$H$122,'RESUMO ACUMULADO'!C12,'RESUMO DOS REC. RECEBIDO 2013'!$L$4:$L$122)</f>
        <v>1429072.17</v>
      </c>
      <c r="E12" s="20"/>
      <c r="F12" s="20" t="n">
        <f aca="false">SUMIF('RESUMO DOS REC. RECEBIDO 2015'!$I$4:$I$996,'RESUMO ACUMULADO'!C12,'RESUMO DOS REC. RECEBIDO 2015'!$M$4:$M$996)</f>
        <v>0</v>
      </c>
      <c r="G12" s="20" t="n">
        <f aca="false">SUMIF('RESUMO DOS REC. RECEBIDOS 2016'!$H$8:$H$118,'RESUMO ACUMULADO'!C12,'RESUMO DOS REC. RECEBIDOS 2016'!$L$8:$L$118)</f>
        <v>0</v>
      </c>
      <c r="H12" s="20"/>
    </row>
    <row r="13" customFormat="false" ht="21" hidden="false" customHeight="false" outlineLevel="0" collapsed="false">
      <c r="C13" s="19" t="s">
        <v>71</v>
      </c>
      <c r="D13" s="20" t="n">
        <f aca="false">SUMIF('RESUMO DOS REC. RECEBIDO 2013'!$H$4:$H$122,'RESUMO ACUMULADO'!C13,'RESUMO DOS REC. RECEBIDO 2013'!$L$4:$L$122)</f>
        <v>0</v>
      </c>
      <c r="E13" s="20" t="n">
        <f aca="false">SUMIF('RESUMO DOS REC. RECEBIDO 2014'!$G$3:$G$160,'RESUMO ACUMULADO'!C13,'RESUMO DOS REC. RECEBIDO 2014'!$K$3:$K$160)</f>
        <v>7032747.4</v>
      </c>
      <c r="F13" s="20" t="n">
        <f aca="false">SUMIF('RESUMO DOS REC. RECEBIDO 2015'!$I$4:$I$996,'RESUMO ACUMULADO'!C13,'RESUMO DOS REC. RECEBIDO 2015'!$M$4:$M$996)</f>
        <v>6475000</v>
      </c>
      <c r="G13" s="20" t="n">
        <f aca="false">SUMIF('RESUMO DOS REC. RECEBIDOS 2016'!$H$8:$H$118,'RESUMO ACUMULADO'!C13,'RESUMO DOS REC. RECEBIDOS 2016'!$L$8:$L$118)</f>
        <v>43716618.23</v>
      </c>
      <c r="H13" s="20" t="n">
        <f aca="false">'RESUMO DOS REC. RECEBIDOS 2017'!L32+'RESUMO DOS REC. RECEBIDOS 2017'!L33+'RESUMO DOS REC. RECEBIDOS 2017'!L34+'RESUMO DOS REC. RECEBIDOS 2017'!L35+'RESUMO DOS REC. RECEBIDOS 2017'!L36+'RESUMO DOS REC. RECEBIDOS 2017'!L37+'RESUMO DOS REC. RECEBIDOS 2017'!L46+'RESUMO DOS REC. RECEBIDOS 2017'!L47+'RESUMO DOS REC. RECEBIDOS 2017'!L48+'RESUMO DOS REC. RECEBIDOS 2017'!L49+'RESUMO DOS REC. RECEBIDOS 2017'!L50+'RESUMO DOS REC. RECEBIDOS 2017'!L51+'RESUMO DOS REC. RECEBIDOS 2017'!L52+'RESUMO DOS REC. RECEBIDOS 2017'!L53+'RESUMO DOS REC. RECEBIDOS 2017'!L54+'RESUMO DOS REC. RECEBIDOS 2017'!L61+'RESUMO DOS REC. RECEBIDOS 2017'!L62+'RESUMO DOS REC. RECEBIDOS 2017'!L63+'RESUMO DOS REC. RECEBIDOS 2017'!L64+'RESUMO DOS REC. RECEBIDOS 2017'!L65+'RESUMO DOS REC. RECEBIDOS 2017'!L66+'RESUMO DOS REC. RECEBIDOS 2017'!L67+'RESUMO DOS REC. RECEBIDOS 2017'!L68+'RESUMO DOS REC. RECEBIDOS 2017'!L71+'RESUMO DOS REC. RECEBIDOS 2017'!L80+'RESUMO DOS REC. RECEBIDOS 2017'!L81+'RESUMO DOS REC. RECEBIDOS 2017'!L92+'RESUMO DOS REC. RECEBIDOS 2017'!L103+'RESUMO DOS REC. RECEBIDOS 2017'!L149+'RESUMO DOS REC. RECEBIDOS 2017'!L150+'RESUMO DOS REC. RECEBIDOS 2017'!L151+'RESUMO DOS REC. RECEBIDOS 2017'!L152+'RESUMO DOS REC. RECEBIDOS 2017'!L153+'RESUMO DOS REC. RECEBIDOS 2017'!L154+'RESUMO DOS REC. RECEBIDOS 2017'!L155</f>
        <v>47687547.39</v>
      </c>
    </row>
    <row r="14" customFormat="false" ht="21" hidden="false" customHeight="false" outlineLevel="0" collapsed="false">
      <c r="C14" s="17" t="s">
        <v>58</v>
      </c>
      <c r="D14" s="21" t="n">
        <f aca="false">SUM(D6:D13)</f>
        <v>572217827.59</v>
      </c>
      <c r="E14" s="21" t="n">
        <f aca="false">SUM(E6:E13)</f>
        <v>385910565.32</v>
      </c>
      <c r="F14" s="21" t="n">
        <f aca="false">SUM(F6:F13)</f>
        <v>179179655.96</v>
      </c>
      <c r="G14" s="21" t="n">
        <f aca="false">SUM(G6:G13)</f>
        <v>229837568.3</v>
      </c>
      <c r="H14" s="21" t="n">
        <f aca="false">SUM(H6:H13)</f>
        <v>323645336.34</v>
      </c>
    </row>
  </sheetData>
  <mergeCells count="1">
    <mergeCell ref="C3:G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8:E22"/>
  <sheetViews>
    <sheetView windowProtection="false" showFormulas="false" showGridLines="false" showRowColHeaders="true" showZeros="true" rightToLeft="false" tabSelected="false" showOutlineSymbols="true" defaultGridColor="true" view="pageBreakPreview" topLeftCell="A10" colorId="64" zoomScale="100" zoomScaleNormal="100" zoomScalePageLayoutView="100" workbookViewId="0">
      <selection pane="topLeft" activeCell="C22" activeCellId="0" sqref="C22"/>
    </sheetView>
  </sheetViews>
  <sheetFormatPr defaultRowHeight="12.75"/>
  <cols>
    <col collapsed="false" hidden="false" max="1" min="1" style="0" width="8.50510204081633"/>
    <col collapsed="false" hidden="false" max="2" min="2" style="0" width="28.7551020408163"/>
    <col collapsed="false" hidden="false" max="5" min="3" style="0" width="24.8367346938776"/>
    <col collapsed="false" hidden="false" max="1025" min="6" style="0" width="8.50510204081633"/>
  </cols>
  <sheetData>
    <row r="8" customFormat="false" ht="20.25" hidden="false" customHeight="false" outlineLevel="0" collapsed="false">
      <c r="B8" s="22" t="s">
        <v>72</v>
      </c>
      <c r="C8" s="22"/>
      <c r="D8" s="22"/>
      <c r="E8" s="22"/>
    </row>
    <row r="9" customFormat="false" ht="20.25" hidden="false" customHeight="false" outlineLevel="0" collapsed="false">
      <c r="B9" s="23"/>
      <c r="C9" s="23"/>
      <c r="D9" s="23"/>
      <c r="E9" s="23"/>
    </row>
    <row r="11" customFormat="false" ht="20.25" hidden="false" customHeight="false" outlineLevel="0" collapsed="false">
      <c r="C11" s="24" t="n">
        <v>2013</v>
      </c>
      <c r="D11" s="24" t="n">
        <v>2014</v>
      </c>
      <c r="E11" s="24" t="n">
        <v>2015</v>
      </c>
    </row>
    <row r="12" customFormat="false" ht="20.25" hidden="false" customHeight="false" outlineLevel="0" collapsed="false">
      <c r="B12" s="25" t="s">
        <v>73</v>
      </c>
      <c r="C12" s="26" t="n">
        <f aca="false">SUMIF('RESUMO DOS REC. RECEBIDO 2013'!$G$4:$G$122,"Estado",'RESUMO DOS REC. RECEBIDO 2013'!$L$4:$L$122)</f>
        <v>244944862.62</v>
      </c>
      <c r="D12" s="26" t="n">
        <f aca="false">SUMIF('RESUMO DOS REC. RECEBIDO 2014'!$F$4:$F$159,"Estado",'RESUMO DOS REC. RECEBIDO 2014'!$K$4:$K$159)</f>
        <v>169108582.69</v>
      </c>
      <c r="E12" s="26" t="n">
        <f aca="false">SUMIF('RESUMO DOS REC. RECEBIDO 2015'!$H$4:$H$100,"Estado",'RESUMO DOS REC. RECEBIDO 2015'!$M$4:$M$100)</f>
        <v>78320405.31</v>
      </c>
    </row>
    <row r="13" customFormat="false" ht="20.25" hidden="false" customHeight="false" outlineLevel="0" collapsed="false">
      <c r="B13" s="25" t="s">
        <v>74</v>
      </c>
      <c r="C13" s="26" t="n">
        <f aca="false">SUMIF('RESUMO DOS REC. RECEBIDO 2013'!$G$4:$G$122,"União",'RESUMO DOS REC. RECEBIDO 2013'!$L$4:$L$122)</f>
        <v>342272964.97</v>
      </c>
      <c r="D13" s="26" t="n">
        <f aca="false">SUMIF('RESUMO DOS REC. RECEBIDO 2014'!$F$4:$F$159,"União",'RESUMO DOS REC. RECEBIDO 2014'!$K$4:$K$159)</f>
        <v>217754697.4</v>
      </c>
      <c r="E13" s="26" t="n">
        <f aca="false">SUMIF('RESUMO DOS REC. RECEBIDO 2015'!$H$4:$H$100,"União",'RESUMO DOS REC. RECEBIDO 2015'!$M$4:$M$100)</f>
        <v>100859250.65</v>
      </c>
    </row>
    <row r="14" customFormat="false" ht="20.25" hidden="false" customHeight="false" outlineLevel="0" collapsed="false">
      <c r="C14" s="27" t="n">
        <f aca="false">SUM(C12:C13)</f>
        <v>587217827.59</v>
      </c>
      <c r="D14" s="27" t="n">
        <f aca="false">SUM(D12:D13)</f>
        <v>386863280.09</v>
      </c>
      <c r="E14" s="27" t="n">
        <f aca="false">SUM(E12:E13)</f>
        <v>179179655.96</v>
      </c>
    </row>
    <row r="15" customFormat="false" ht="20.25" hidden="false" customHeight="false" outlineLevel="0" collapsed="false">
      <c r="C15" s="28"/>
      <c r="D15" s="28"/>
      <c r="E15" s="28"/>
    </row>
    <row r="16" customFormat="false" ht="20.25" hidden="false" customHeight="false" outlineLevel="0" collapsed="false">
      <c r="C16" s="28"/>
      <c r="D16" s="28"/>
      <c r="E16" s="28"/>
    </row>
    <row r="18" customFormat="false" ht="20.25" hidden="false" customHeight="false" outlineLevel="0" collapsed="false">
      <c r="B18" s="22" t="s">
        <v>75</v>
      </c>
      <c r="C18" s="22"/>
      <c r="D18" s="22"/>
      <c r="E18" s="22"/>
    </row>
    <row r="21" customFormat="false" ht="20.25" hidden="false" customHeight="false" outlineLevel="0" collapsed="false">
      <c r="C21" s="24" t="n">
        <v>2013</v>
      </c>
      <c r="D21" s="24" t="n">
        <v>2014</v>
      </c>
      <c r="E21" s="24" t="n">
        <v>2015</v>
      </c>
    </row>
    <row r="22" customFormat="false" ht="20.25" hidden="false" customHeight="false" outlineLevel="0" collapsed="false">
      <c r="B22" s="25" t="s">
        <v>76</v>
      </c>
      <c r="C22" s="26" t="n">
        <v>735612994.68</v>
      </c>
      <c r="D22" s="26" t="n">
        <v>700304919.83</v>
      </c>
      <c r="E22" s="26" t="n">
        <v>324846833.03</v>
      </c>
    </row>
  </sheetData>
  <mergeCells count="2">
    <mergeCell ref="B8:E8"/>
    <mergeCell ref="B18:E1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20"/>
  <sheetViews>
    <sheetView windowProtection="false" showFormulas="false" showGridLines="fals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C15" activeCellId="0" sqref="C15"/>
    </sheetView>
  </sheetViews>
  <sheetFormatPr defaultRowHeight="12.75"/>
  <cols>
    <col collapsed="false" hidden="false" max="1" min="1" style="29" width="9.04591836734694"/>
    <col collapsed="false" hidden="false" max="2" min="2" style="29" width="94.0867346938775"/>
    <col collapsed="false" hidden="false" max="3" min="3" style="29" width="55.2091836734694"/>
    <col collapsed="false" hidden="false" max="1025" min="4" style="29" width="9.04591836734694"/>
  </cols>
  <sheetData>
    <row r="1" customFormat="false" ht="12.75" hidden="false" customHeight="false" outlineLevel="0" collapsed="false">
      <c r="B1" s="0"/>
      <c r="C1" s="0"/>
    </row>
    <row r="2" customFormat="false" ht="12.75" hidden="false" customHeight="false" outlineLevel="0" collapsed="false">
      <c r="B2" s="0"/>
      <c r="C2" s="0"/>
    </row>
    <row r="3" customFormat="false" ht="12.75" hidden="false" customHeight="false" outlineLevel="0" collapsed="false">
      <c r="B3" s="0"/>
      <c r="C3" s="0"/>
    </row>
    <row r="4" customFormat="false" ht="12.75" hidden="false" customHeight="false" outlineLevel="0" collapsed="false">
      <c r="B4" s="0"/>
      <c r="C4" s="0"/>
    </row>
    <row r="5" customFormat="false" ht="12.75" hidden="false" customHeight="false" outlineLevel="0" collapsed="false">
      <c r="B5" s="0"/>
      <c r="C5" s="0"/>
    </row>
    <row r="6" customFormat="false" ht="12.75" hidden="false" customHeight="false" outlineLevel="0" collapsed="false">
      <c r="B6" s="0"/>
      <c r="C6" s="0"/>
    </row>
    <row r="7" customFormat="false" ht="12.75" hidden="false" customHeight="false" outlineLevel="0" collapsed="false">
      <c r="B7" s="0"/>
      <c r="C7" s="0"/>
    </row>
    <row r="8" customFormat="false" ht="12.75" hidden="false" customHeight="false" outlineLevel="0" collapsed="false">
      <c r="B8" s="0"/>
      <c r="C8" s="0"/>
    </row>
    <row r="9" customFormat="false" ht="13.5" hidden="false" customHeight="false" outlineLevel="0" collapsed="false">
      <c r="B9" s="0"/>
      <c r="C9" s="0"/>
    </row>
    <row r="10" customFormat="false" ht="12.75" hidden="false" customHeight="false" outlineLevel="0" collapsed="false">
      <c r="B10" s="30" t="s">
        <v>77</v>
      </c>
      <c r="C10" s="30"/>
    </row>
    <row r="11" customFormat="false" ht="13.5" hidden="false" customHeight="false" outlineLevel="0" collapsed="false">
      <c r="B11" s="30"/>
      <c r="C11" s="30"/>
    </row>
    <row r="12" customFormat="false" ht="26.25" hidden="false" customHeight="false" outlineLevel="0" collapsed="false">
      <c r="B12" s="31"/>
      <c r="C12" s="31"/>
    </row>
    <row r="13" customFormat="false" ht="12.75" hidden="false" customHeight="false" outlineLevel="0" collapsed="false">
      <c r="B13" s="0"/>
      <c r="C13" s="0"/>
    </row>
    <row r="14" customFormat="false" ht="20.25" hidden="false" customHeight="false" outlineLevel="0" collapsed="false">
      <c r="B14" s="32" t="s">
        <v>60</v>
      </c>
      <c r="C14" s="33" t="s">
        <v>78</v>
      </c>
    </row>
    <row r="15" customFormat="false" ht="20.25" hidden="false" customHeight="false" outlineLevel="0" collapsed="false">
      <c r="B15" s="34" t="s">
        <v>37</v>
      </c>
      <c r="C15" s="35" t="n">
        <f aca="false">SUMIF('RESUMO DOS REC. RECEBIDO 2015'!$I$4:$I$100,'RESUMO 2015'!B15,'RESUMO DOS REC. RECEBIDO 2015'!$M$4:$M$100)</f>
        <v>91748131.89</v>
      </c>
    </row>
    <row r="16" customFormat="false" ht="20.25" hidden="false" customHeight="false" outlineLevel="0" collapsed="false">
      <c r="B16" s="36" t="s">
        <v>19</v>
      </c>
      <c r="C16" s="37" t="n">
        <f aca="false">SUMIF('RESUMO DOS REC. RECEBIDO 2015'!$I$4:$I$100,'RESUMO 2015'!B16,'RESUMO DOS REC. RECEBIDO 2015'!$M$4:$M$100)</f>
        <v>30447244.17</v>
      </c>
    </row>
    <row r="17" customFormat="false" ht="20.25" hidden="false" customHeight="false" outlineLevel="0" collapsed="false">
      <c r="B17" s="36" t="s">
        <v>66</v>
      </c>
      <c r="C17" s="37" t="n">
        <f aca="false">SUMIF('RESUMO DOS REC. RECEBIDO 2015'!$I$4:$I$100,'RESUMO 2015'!B17,'RESUMO DOS REC. RECEBIDO 2015'!$M$4:$M$100)</f>
        <v>26509279.9</v>
      </c>
    </row>
    <row r="18" customFormat="false" ht="20.25" hidden="false" customHeight="false" outlineLevel="0" collapsed="false">
      <c r="B18" s="36" t="s">
        <v>68</v>
      </c>
      <c r="C18" s="37" t="n">
        <f aca="false">SUMIF('RESUMO DOS REC. RECEBIDO 2015'!$I$4:$I$100,'RESUMO 2015'!B18,'RESUMO DOS REC. RECEBIDO 2015'!$M$4:$M$100)</f>
        <v>24000000</v>
      </c>
    </row>
    <row r="19" customFormat="false" ht="20.25" hidden="false" customHeight="false" outlineLevel="0" collapsed="false">
      <c r="B19" s="38" t="s">
        <v>71</v>
      </c>
      <c r="C19" s="39" t="n">
        <f aca="false">SUMIF('RESUMO DOS REC. RECEBIDO 2015'!$I$4:$I$100,'RESUMO 2015'!B19,'RESUMO DOS REC. RECEBIDO 2015'!$M$4:$M$100)</f>
        <v>6475000</v>
      </c>
    </row>
    <row r="20" customFormat="false" ht="20.25" hidden="false" customHeight="false" outlineLevel="0" collapsed="false">
      <c r="B20" s="40" t="s">
        <v>58</v>
      </c>
      <c r="C20" s="41" t="n">
        <f aca="false">SUM(C15:C19)</f>
        <v>179179655.96</v>
      </c>
    </row>
  </sheetData>
  <mergeCells count="1">
    <mergeCell ref="B10:C1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L130"/>
  <sheetViews>
    <sheetView windowProtection="true" showFormulas="false" showGridLines="false" showRowColHeaders="true" showZeros="true" rightToLeft="false" tabSelected="false" showOutlineSymbols="true" defaultGridColor="true" view="pageBreakPreview" topLeftCell="F1" colorId="64" zoomScale="80" zoomScaleNormal="80" zoomScalePageLayoutView="80" workbookViewId="0">
      <pane xSplit="0" ySplit="3" topLeftCell="A103" activePane="bottomLeft" state="frozen"/>
      <selection pane="topLeft" activeCell="F1" activeCellId="0" sqref="F1"/>
      <selection pane="bottomLeft" activeCell="C4" activeCellId="0" sqref="C4"/>
    </sheetView>
  </sheetViews>
  <sheetFormatPr defaultRowHeight="12.75"/>
  <cols>
    <col collapsed="false" hidden="false" max="2" min="1" style="42" width="3.23979591836735"/>
    <col collapsed="false" hidden="false" max="3" min="3" style="42" width="36.3112244897959"/>
    <col collapsed="false" hidden="false" max="4" min="4" style="42" width="26.5918367346939"/>
    <col collapsed="false" hidden="false" max="5" min="5" style="42" width="58.5867346938776"/>
    <col collapsed="false" hidden="false" max="6" min="6" style="42" width="26.3214285714286"/>
    <col collapsed="false" hidden="false" max="7" min="7" style="42" width="6.88265306122449"/>
    <col collapsed="false" hidden="false" max="8" min="8" style="42" width="43.3316326530612"/>
    <col collapsed="false" hidden="false" max="9" min="9" style="42" width="41.7142857142857"/>
    <col collapsed="false" hidden="false" max="10" min="10" style="42" width="23.4897959183673"/>
    <col collapsed="false" hidden="false" max="11" min="11" style="43" width="27.1326530612245"/>
    <col collapsed="false" hidden="false" max="12" min="12" style="42" width="38.2040816326531"/>
    <col collapsed="false" hidden="false" max="13" min="13" style="42" width="2.02551020408163"/>
    <col collapsed="false" hidden="false" max="1025" min="14" style="42" width="9.04591836734694"/>
  </cols>
  <sheetData>
    <row r="1" customFormat="false" ht="12.75" hidden="false" customHeight="false" outlineLevel="0" collapsed="false">
      <c r="C1" s="0"/>
      <c r="D1" s="0"/>
      <c r="E1" s="0"/>
      <c r="F1" s="0"/>
      <c r="G1" s="0"/>
      <c r="H1" s="0"/>
      <c r="I1" s="0"/>
      <c r="J1" s="0"/>
      <c r="K1" s="0"/>
      <c r="L1" s="0"/>
    </row>
    <row r="2" customFormat="false" ht="12.75" hidden="false" customHeight="false" outlineLevel="0" collapsed="false">
      <c r="C2" s="0"/>
      <c r="D2" s="0"/>
      <c r="E2" s="0"/>
      <c r="F2" s="0"/>
      <c r="G2" s="0"/>
      <c r="H2" s="0"/>
      <c r="I2" s="0"/>
      <c r="J2" s="0"/>
      <c r="K2" s="0"/>
      <c r="L2" s="0"/>
    </row>
    <row r="3" customFormat="false" ht="15.75" hidden="false" customHeight="false" outlineLevel="0" collapsed="false">
      <c r="C3" s="44" t="s">
        <v>0</v>
      </c>
      <c r="D3" s="44" t="s">
        <v>79</v>
      </c>
      <c r="E3" s="45" t="s">
        <v>2</v>
      </c>
      <c r="F3" s="44" t="s">
        <v>6</v>
      </c>
      <c r="G3" s="44"/>
      <c r="H3" s="44" t="s">
        <v>80</v>
      </c>
      <c r="I3" s="44" t="s">
        <v>81</v>
      </c>
      <c r="J3" s="44" t="s">
        <v>82</v>
      </c>
      <c r="K3" s="46" t="s">
        <v>7</v>
      </c>
      <c r="L3" s="44" t="s">
        <v>78</v>
      </c>
    </row>
    <row r="4" customFormat="false" ht="15.75" hidden="false" customHeight="true" outlineLevel="0" collapsed="false">
      <c r="C4" s="44" t="s">
        <v>8</v>
      </c>
      <c r="D4" s="47" t="s">
        <v>83</v>
      </c>
      <c r="E4" s="47" t="str">
        <f aca="false">VLOOKUP(D4,'TB - PROCV'!$C$3:$G$110,2,0)</f>
        <v>PSH - Programa de Sustentabilidade Hidríca</v>
      </c>
      <c r="F4" s="48" t="n">
        <v>103</v>
      </c>
      <c r="G4" s="48" t="s">
        <v>84</v>
      </c>
      <c r="H4" s="47" t="str">
        <f aca="false">VLOOKUP(D4,'TB - PROCV'!$C$3:$G$110,3,0)</f>
        <v>BIRD - BANCO MUNDIAL - PSH</v>
      </c>
      <c r="I4" s="48" t="s">
        <v>9</v>
      </c>
      <c r="J4" s="48"/>
      <c r="K4" s="49" t="n">
        <v>41302</v>
      </c>
      <c r="L4" s="50" t="n">
        <v>244007.92</v>
      </c>
    </row>
    <row r="5" customFormat="false" ht="15.75" hidden="false" customHeight="true" outlineLevel="0" collapsed="false">
      <c r="C5" s="44"/>
      <c r="D5" s="47" t="s">
        <v>85</v>
      </c>
      <c r="E5" s="47" t="str">
        <f aca="false">VLOOKUP(D5,'TB - PROCV'!$C$3:$G$110,2,0)</f>
        <v>Implantação do Sistema Adutor Suape em Porto de Galinhas</v>
      </c>
      <c r="F5" s="48" t="n">
        <v>133</v>
      </c>
      <c r="G5" s="48" t="s">
        <v>84</v>
      </c>
      <c r="H5" s="47" t="str">
        <f aca="false">VLOOKUP(D5,'TB - PROCV'!$C$3:$G$110,3,0)</f>
        <v>MINISTÉRIO DAS CIDADES</v>
      </c>
      <c r="I5" s="48" t="s">
        <v>9</v>
      </c>
      <c r="J5" s="48"/>
      <c r="K5" s="49" t="n">
        <v>41407</v>
      </c>
      <c r="L5" s="50" t="n">
        <v>246668.31</v>
      </c>
    </row>
    <row r="6" customFormat="false" ht="15.75" hidden="false" customHeight="true" outlineLevel="0" collapsed="false">
      <c r="C6" s="44"/>
      <c r="D6" s="47" t="s">
        <v>86</v>
      </c>
      <c r="E6" s="47" t="str">
        <f aca="false">VLOOKUP(D6,'TB - PROCV'!$C$3:$G$110,2,0)</f>
        <v>Obras de Inversão Direta - GE - Repasse para aumento de Capital</v>
      </c>
      <c r="F6" s="48" t="n">
        <v>133</v>
      </c>
      <c r="G6" s="48" t="s">
        <v>84</v>
      </c>
      <c r="H6" s="47" t="str">
        <f aca="false">VLOOKUP(D6,'TB - PROCV'!$C$3:$G$110,3,0)</f>
        <v>GOVERNO DO ESTADO</v>
      </c>
      <c r="I6" s="48" t="s">
        <v>9</v>
      </c>
      <c r="J6" s="48"/>
      <c r="K6" s="49" t="n">
        <v>41407</v>
      </c>
      <c r="L6" s="50" t="n">
        <v>500000</v>
      </c>
    </row>
    <row r="7" customFormat="false" ht="15.75" hidden="false" customHeight="true" outlineLevel="0" collapsed="false">
      <c r="C7" s="44"/>
      <c r="D7" s="47" t="s">
        <v>87</v>
      </c>
      <c r="E7" s="47" t="str">
        <f aca="false">VLOOKUP(D7,'TB - PROCV'!$C$3:$G$110,2,0)</f>
        <v>GE BNDES - PRORED</v>
      </c>
      <c r="F7" s="48" t="n">
        <v>131</v>
      </c>
      <c r="G7" s="48" t="s">
        <v>84</v>
      </c>
      <c r="H7" s="47" t="str">
        <f aca="false">VLOOKUP(D7,'TB - PROCV'!$C$3:$G$110,3,0)</f>
        <v>BNDES</v>
      </c>
      <c r="I7" s="48" t="s">
        <v>9</v>
      </c>
      <c r="J7" s="48"/>
      <c r="K7" s="49" t="n">
        <v>41276</v>
      </c>
      <c r="L7" s="50" t="n">
        <v>5000000</v>
      </c>
    </row>
    <row r="8" customFormat="false" ht="15.75" hidden="false" customHeight="true" outlineLevel="0" collapsed="false">
      <c r="C8" s="44"/>
      <c r="D8" s="47" t="s">
        <v>86</v>
      </c>
      <c r="E8" s="47" t="str">
        <f aca="false">VLOOKUP(D8,'TB - PROCV'!$C$3:$G$110,2,0)</f>
        <v>Obras de Inversão Direta - GE - Repasse para aumento de Capital</v>
      </c>
      <c r="F8" s="48" t="n">
        <v>101</v>
      </c>
      <c r="G8" s="48" t="s">
        <v>84</v>
      </c>
      <c r="H8" s="47" t="str">
        <f aca="false">VLOOKUP(D8,'TB - PROCV'!$C$3:$G$110,3,0)</f>
        <v>GOVERNO DO ESTADO</v>
      </c>
      <c r="I8" s="48" t="s">
        <v>9</v>
      </c>
      <c r="J8" s="48"/>
      <c r="K8" s="49" t="n">
        <v>41302</v>
      </c>
      <c r="L8" s="50" t="n">
        <v>15000</v>
      </c>
    </row>
    <row r="9" customFormat="false" ht="15.75" hidden="false" customHeight="true" outlineLevel="0" collapsed="false">
      <c r="C9" s="44"/>
      <c r="D9" s="47" t="s">
        <v>87</v>
      </c>
      <c r="E9" s="47" t="str">
        <f aca="false">VLOOKUP(D9,'TB - PROCV'!$C$3:$G$110,2,0)</f>
        <v>GE BNDES - PRORED</v>
      </c>
      <c r="F9" s="48" t="n">
        <v>131</v>
      </c>
      <c r="G9" s="48" t="s">
        <v>84</v>
      </c>
      <c r="H9" s="47" t="str">
        <f aca="false">VLOOKUP(D9,'TB - PROCV'!$C$3:$G$110,3,0)</f>
        <v>BNDES</v>
      </c>
      <c r="I9" s="48" t="s">
        <v>9</v>
      </c>
      <c r="J9" s="48"/>
      <c r="K9" s="49" t="n">
        <v>41346</v>
      </c>
      <c r="L9" s="50" t="n">
        <v>5000000</v>
      </c>
    </row>
    <row r="10" customFormat="false" ht="15.75" hidden="false" customHeight="true" outlineLevel="0" collapsed="false">
      <c r="C10" s="44"/>
      <c r="D10" s="47" t="s">
        <v>86</v>
      </c>
      <c r="E10" s="47" t="str">
        <f aca="false">VLOOKUP(D10,'TB - PROCV'!$C$3:$G$110,2,0)</f>
        <v>Obras de Inversão Direta - GE - Repasse para aumento de Capital</v>
      </c>
      <c r="F10" s="48" t="n">
        <v>133</v>
      </c>
      <c r="G10" s="48" t="s">
        <v>84</v>
      </c>
      <c r="H10" s="47" t="str">
        <f aca="false">VLOOKUP(D10,'TB - PROCV'!$C$3:$G$110,3,0)</f>
        <v>GOVERNO DO ESTADO</v>
      </c>
      <c r="I10" s="48" t="s">
        <v>9</v>
      </c>
      <c r="J10" s="48"/>
      <c r="K10" s="49" t="n">
        <v>41323</v>
      </c>
      <c r="L10" s="50" t="n">
        <v>1723000</v>
      </c>
    </row>
    <row r="11" customFormat="false" ht="15.75" hidden="false" customHeight="true" outlineLevel="0" collapsed="false">
      <c r="C11" s="44"/>
      <c r="D11" s="47" t="s">
        <v>86</v>
      </c>
      <c r="E11" s="47" t="str">
        <f aca="false">VLOOKUP(D11,'TB - PROCV'!$C$3:$G$110,2,0)</f>
        <v>Obras de Inversão Direta - GE - Repasse para aumento de Capital</v>
      </c>
      <c r="F11" s="48" t="n">
        <v>133</v>
      </c>
      <c r="G11" s="48" t="s">
        <v>84</v>
      </c>
      <c r="H11" s="47" t="str">
        <f aca="false">VLOOKUP(D11,'TB - PROCV'!$C$3:$G$110,3,0)</f>
        <v>GOVERNO DO ESTADO</v>
      </c>
      <c r="I11" s="48" t="s">
        <v>9</v>
      </c>
      <c r="J11" s="48"/>
      <c r="K11" s="49" t="n">
        <v>41323</v>
      </c>
      <c r="L11" s="50" t="n">
        <v>1681000</v>
      </c>
    </row>
    <row r="12" customFormat="false" ht="15.75" hidden="false" customHeight="true" outlineLevel="0" collapsed="false">
      <c r="C12" s="44"/>
      <c r="D12" s="47" t="s">
        <v>86</v>
      </c>
      <c r="E12" s="47" t="str">
        <f aca="false">VLOOKUP(D12,'TB - PROCV'!$C$3:$G$110,2,0)</f>
        <v>Obras de Inversão Direta - GE - Repasse para aumento de Capital</v>
      </c>
      <c r="F12" s="48" t="n">
        <v>133</v>
      </c>
      <c r="G12" s="48" t="s">
        <v>84</v>
      </c>
      <c r="H12" s="47" t="str">
        <f aca="false">VLOOKUP(D12,'TB - PROCV'!$C$3:$G$110,3,0)</f>
        <v>GOVERNO DO ESTADO</v>
      </c>
      <c r="I12" s="48" t="s">
        <v>9</v>
      </c>
      <c r="J12" s="48"/>
      <c r="K12" s="49" t="n">
        <v>41323</v>
      </c>
      <c r="L12" s="50" t="n">
        <v>3518000</v>
      </c>
    </row>
    <row r="13" customFormat="false" ht="15.75" hidden="false" customHeight="true" outlineLevel="0" collapsed="false">
      <c r="C13" s="44"/>
      <c r="D13" s="47" t="s">
        <v>86</v>
      </c>
      <c r="E13" s="47" t="str">
        <f aca="false">VLOOKUP(D13,'TB - PROCV'!$C$3:$G$110,2,0)</f>
        <v>Obras de Inversão Direta - GE - Repasse para aumento de Capital</v>
      </c>
      <c r="F13" s="48" t="n">
        <v>133</v>
      </c>
      <c r="G13" s="48" t="s">
        <v>84</v>
      </c>
      <c r="H13" s="47" t="str">
        <f aca="false">VLOOKUP(D13,'TB - PROCV'!$C$3:$G$110,3,0)</f>
        <v>GOVERNO DO ESTADO</v>
      </c>
      <c r="I13" s="48" t="s">
        <v>9</v>
      </c>
      <c r="J13" s="48"/>
      <c r="K13" s="49" t="n">
        <v>41323</v>
      </c>
      <c r="L13" s="50" t="n">
        <v>1078000</v>
      </c>
    </row>
    <row r="14" customFormat="false" ht="15.75" hidden="false" customHeight="true" outlineLevel="0" collapsed="false">
      <c r="C14" s="44"/>
      <c r="D14" s="47" t="s">
        <v>88</v>
      </c>
      <c r="E14" s="47" t="str">
        <f aca="false">VLOOKUP(D14,'TB - PROCV'!$C$3:$G$110,2,0)</f>
        <v>Implantção SES Nazaré da Mata</v>
      </c>
      <c r="F14" s="48" t="n">
        <v>133</v>
      </c>
      <c r="G14" s="48" t="s">
        <v>84</v>
      </c>
      <c r="H14" s="47" t="str">
        <f aca="false">VLOOKUP(D14,'TB - PROCV'!$C$3:$G$110,3,0)</f>
        <v>MINISTÉRIO DAS CIDADES</v>
      </c>
      <c r="I14" s="48" t="s">
        <v>9</v>
      </c>
      <c r="J14" s="48"/>
      <c r="K14" s="49" t="n">
        <v>41327</v>
      </c>
      <c r="L14" s="50" t="n">
        <v>320000</v>
      </c>
    </row>
    <row r="15" customFormat="false" ht="15.75" hidden="false" customHeight="true" outlineLevel="0" collapsed="false">
      <c r="C15" s="44"/>
      <c r="D15" s="47" t="s">
        <v>89</v>
      </c>
      <c r="E15" s="47" t="str">
        <f aca="false">VLOOKUP(D15,'TB - PROCV'!$C$3:$G$110,2,0)</f>
        <v>Ampliação do SAA Dos Morros do Ibura</v>
      </c>
      <c r="F15" s="48" t="n">
        <v>133</v>
      </c>
      <c r="G15" s="48" t="s">
        <v>84</v>
      </c>
      <c r="H15" s="47" t="str">
        <f aca="false">VLOOKUP(D15,'TB - PROCV'!$C$3:$G$110,3,0)</f>
        <v>MINISTÉRIO DAS CIDADES</v>
      </c>
      <c r="I15" s="48" t="s">
        <v>9</v>
      </c>
      <c r="J15" s="48"/>
      <c r="K15" s="49" t="n">
        <v>41327</v>
      </c>
      <c r="L15" s="50" t="n">
        <v>300000</v>
      </c>
    </row>
    <row r="16" customFormat="false" ht="15.75" hidden="false" customHeight="true" outlineLevel="0" collapsed="false">
      <c r="C16" s="44"/>
      <c r="D16" s="47" t="s">
        <v>88</v>
      </c>
      <c r="E16" s="47" t="str">
        <f aca="false">VLOOKUP(D16,'TB - PROCV'!$C$3:$G$110,2,0)</f>
        <v>Implantção SES Nazaré da Mata</v>
      </c>
      <c r="F16" s="48" t="n">
        <v>103</v>
      </c>
      <c r="G16" s="48" t="s">
        <v>84</v>
      </c>
      <c r="H16" s="47" t="str">
        <f aca="false">VLOOKUP(D16,'TB - PROCV'!$C$3:$G$110,3,0)</f>
        <v>MINISTÉRIO DAS CIDADES</v>
      </c>
      <c r="I16" s="48" t="s">
        <v>9</v>
      </c>
      <c r="J16" s="48"/>
      <c r="K16" s="49" t="n">
        <v>41313</v>
      </c>
      <c r="L16" s="50" t="n">
        <v>444479.29</v>
      </c>
    </row>
    <row r="17" customFormat="false" ht="15.75" hidden="false" customHeight="true" outlineLevel="0" collapsed="false">
      <c r="C17" s="44"/>
      <c r="D17" s="47" t="s">
        <v>83</v>
      </c>
      <c r="E17" s="47" t="str">
        <f aca="false">VLOOKUP(D17,'TB - PROCV'!$C$3:$G$110,2,0)</f>
        <v>PSH - Programa de Sustentabilidade Hidríca</v>
      </c>
      <c r="F17" s="48" t="n">
        <v>103</v>
      </c>
      <c r="G17" s="48" t="s">
        <v>84</v>
      </c>
      <c r="H17" s="47" t="str">
        <f aca="false">VLOOKUP(D17,'TB - PROCV'!$C$3:$G$110,3,0)</f>
        <v>BIRD - BANCO MUNDIAL - PSH</v>
      </c>
      <c r="I17" s="48" t="s">
        <v>9</v>
      </c>
      <c r="J17" s="48"/>
      <c r="K17" s="49" t="n">
        <v>41470</v>
      </c>
      <c r="L17" s="50" t="n">
        <v>6082668</v>
      </c>
    </row>
    <row r="18" customFormat="false" ht="15.75" hidden="false" customHeight="true" outlineLevel="0" collapsed="false">
      <c r="C18" s="44"/>
      <c r="D18" s="47" t="s">
        <v>83</v>
      </c>
      <c r="E18" s="47" t="str">
        <f aca="false">VLOOKUP(D18,'TB - PROCV'!$C$3:$G$110,2,0)</f>
        <v>PSH - Programa de Sustentabilidade Hidríca</v>
      </c>
      <c r="F18" s="48" t="n">
        <v>103</v>
      </c>
      <c r="G18" s="48" t="s">
        <v>84</v>
      </c>
      <c r="H18" s="47" t="str">
        <f aca="false">VLOOKUP(D18,'TB - PROCV'!$C$3:$G$110,3,0)</f>
        <v>BIRD - BANCO MUNDIAL - PSH</v>
      </c>
      <c r="I18" s="48" t="s">
        <v>9</v>
      </c>
      <c r="J18" s="48"/>
      <c r="K18" s="49" t="n">
        <v>41407</v>
      </c>
      <c r="L18" s="50" t="n">
        <v>4861944.91</v>
      </c>
    </row>
    <row r="19" customFormat="false" ht="15.75" hidden="false" customHeight="true" outlineLevel="0" collapsed="false">
      <c r="C19" s="44"/>
      <c r="D19" s="47" t="s">
        <v>83</v>
      </c>
      <c r="E19" s="47" t="str">
        <f aca="false">VLOOKUP(D19,'TB - PROCV'!$C$3:$G$110,2,0)</f>
        <v>PSH - Programa de Sustentabilidade Hidríca</v>
      </c>
      <c r="F19" s="48" t="n">
        <v>103</v>
      </c>
      <c r="G19" s="48" t="s">
        <v>84</v>
      </c>
      <c r="H19" s="47" t="str">
        <f aca="false">VLOOKUP(D19,'TB - PROCV'!$C$3:$G$110,3,0)</f>
        <v>BIRD - BANCO MUNDIAL - PSH</v>
      </c>
      <c r="I19" s="48" t="s">
        <v>9</v>
      </c>
      <c r="J19" s="48"/>
      <c r="K19" s="49" t="n">
        <v>41330</v>
      </c>
      <c r="L19" s="50" t="n">
        <v>4640619.89</v>
      </c>
    </row>
    <row r="20" customFormat="false" ht="15.75" hidden="false" customHeight="true" outlineLevel="0" collapsed="false">
      <c r="C20" s="44"/>
      <c r="D20" s="47" t="s">
        <v>83</v>
      </c>
      <c r="E20" s="47" t="str">
        <f aca="false">VLOOKUP(D20,'TB - PROCV'!$C$3:$G$110,2,0)</f>
        <v>PSH - Programa de Sustentabilidade Hidríca</v>
      </c>
      <c r="F20" s="48" t="n">
        <v>103</v>
      </c>
      <c r="G20" s="48" t="s">
        <v>84</v>
      </c>
      <c r="H20" s="47" t="str">
        <f aca="false">VLOOKUP(D20,'TB - PROCV'!$C$3:$G$110,3,0)</f>
        <v>BIRD - BANCO MUNDIAL - PSH</v>
      </c>
      <c r="I20" s="48" t="s">
        <v>9</v>
      </c>
      <c r="J20" s="48"/>
      <c r="K20" s="49" t="n">
        <v>41547</v>
      </c>
      <c r="L20" s="50" t="n">
        <v>300000</v>
      </c>
    </row>
    <row r="21" customFormat="false" ht="15.75" hidden="false" customHeight="true" outlineLevel="0" collapsed="false">
      <c r="C21" s="44"/>
      <c r="D21" s="47" t="s">
        <v>83</v>
      </c>
      <c r="E21" s="47" t="str">
        <f aca="false">VLOOKUP(D21,'TB - PROCV'!$C$3:$G$110,2,0)</f>
        <v>PSH - Programa de Sustentabilidade Hidríca</v>
      </c>
      <c r="F21" s="48" t="n">
        <v>103</v>
      </c>
      <c r="G21" s="48" t="s">
        <v>84</v>
      </c>
      <c r="H21" s="47" t="str">
        <f aca="false">VLOOKUP(D21,'TB - PROCV'!$C$3:$G$110,3,0)</f>
        <v>BIRD - BANCO MUNDIAL - PSH</v>
      </c>
      <c r="I21" s="48" t="s">
        <v>9</v>
      </c>
      <c r="J21" s="48"/>
      <c r="K21" s="49" t="n">
        <v>41436</v>
      </c>
      <c r="L21" s="50" t="n">
        <v>104000</v>
      </c>
    </row>
    <row r="22" customFormat="false" ht="15.75" hidden="false" customHeight="true" outlineLevel="0" collapsed="false">
      <c r="C22" s="44"/>
      <c r="D22" s="47" t="s">
        <v>83</v>
      </c>
      <c r="E22" s="47" t="str">
        <f aca="false">VLOOKUP(D22,'TB - PROCV'!$C$3:$G$110,2,0)</f>
        <v>PSH - Programa de Sustentabilidade Hidríca</v>
      </c>
      <c r="F22" s="48" t="n">
        <v>103</v>
      </c>
      <c r="G22" s="48" t="s">
        <v>84</v>
      </c>
      <c r="H22" s="47" t="str">
        <f aca="false">VLOOKUP(D22,'TB - PROCV'!$C$3:$G$110,3,0)</f>
        <v>BIRD - BANCO MUNDIAL - PSH</v>
      </c>
      <c r="I22" s="48" t="s">
        <v>9</v>
      </c>
      <c r="J22" s="48"/>
      <c r="K22" s="49" t="n">
        <v>41436</v>
      </c>
      <c r="L22" s="50" t="n">
        <v>1274000</v>
      </c>
    </row>
    <row r="23" customFormat="false" ht="15.75" hidden="false" customHeight="true" outlineLevel="0" collapsed="false">
      <c r="C23" s="44"/>
      <c r="D23" s="47" t="s">
        <v>83</v>
      </c>
      <c r="E23" s="47" t="str">
        <f aca="false">VLOOKUP(D23,'TB - PROCV'!$C$3:$G$110,2,0)</f>
        <v>PSH - Programa de Sustentabilidade Hidríca</v>
      </c>
      <c r="F23" s="48" t="n">
        <v>103</v>
      </c>
      <c r="G23" s="48" t="s">
        <v>84</v>
      </c>
      <c r="H23" s="47" t="str">
        <f aca="false">VLOOKUP(D23,'TB - PROCV'!$C$3:$G$110,3,0)</f>
        <v>BIRD - BANCO MUNDIAL - PSH</v>
      </c>
      <c r="I23" s="48" t="s">
        <v>9</v>
      </c>
      <c r="J23" s="48"/>
      <c r="K23" s="49" t="n">
        <v>41470</v>
      </c>
      <c r="L23" s="50" t="n">
        <v>2000000</v>
      </c>
    </row>
    <row r="24" customFormat="false" ht="15.75" hidden="false" customHeight="true" outlineLevel="0" collapsed="false">
      <c r="C24" s="44"/>
      <c r="D24" s="47" t="s">
        <v>83</v>
      </c>
      <c r="E24" s="47" t="str">
        <f aca="false">VLOOKUP(D24,'TB - PROCV'!$C$3:$G$110,2,0)</f>
        <v>PSH - Programa de Sustentabilidade Hidríca</v>
      </c>
      <c r="F24" s="48" t="n">
        <v>103</v>
      </c>
      <c r="G24" s="48" t="s">
        <v>84</v>
      </c>
      <c r="H24" s="47" t="str">
        <f aca="false">VLOOKUP(D24,'TB - PROCV'!$C$3:$G$110,3,0)</f>
        <v>BIRD - BANCO MUNDIAL - PSH</v>
      </c>
      <c r="I24" s="48" t="s">
        <v>9</v>
      </c>
      <c r="J24" s="48"/>
      <c r="K24" s="49" t="n">
        <v>41506</v>
      </c>
      <c r="L24" s="50" t="n">
        <v>3225000</v>
      </c>
    </row>
    <row r="25" customFormat="false" ht="15.75" hidden="false" customHeight="true" outlineLevel="0" collapsed="false">
      <c r="C25" s="44"/>
      <c r="D25" s="47" t="s">
        <v>83</v>
      </c>
      <c r="E25" s="47" t="str">
        <f aca="false">VLOOKUP(D25,'TB - PROCV'!$C$3:$G$110,2,0)</f>
        <v>PSH - Programa de Sustentabilidade Hidríca</v>
      </c>
      <c r="F25" s="48" t="n">
        <v>103</v>
      </c>
      <c r="G25" s="48" t="s">
        <v>84</v>
      </c>
      <c r="H25" s="47" t="str">
        <f aca="false">VLOOKUP(D25,'TB - PROCV'!$C$3:$G$110,3,0)</f>
        <v>BIRD - BANCO MUNDIAL - PSH</v>
      </c>
      <c r="I25" s="48" t="s">
        <v>9</v>
      </c>
      <c r="J25" s="48"/>
      <c r="K25" s="49" t="n">
        <v>41436</v>
      </c>
      <c r="L25" s="50" t="n">
        <v>700000</v>
      </c>
    </row>
    <row r="26" customFormat="false" ht="15.75" hidden="false" customHeight="true" outlineLevel="0" collapsed="false">
      <c r="C26" s="44"/>
      <c r="D26" s="47" t="s">
        <v>87</v>
      </c>
      <c r="E26" s="47" t="str">
        <f aca="false">VLOOKUP(D26,'TB - PROCV'!$C$3:$G$110,2,0)</f>
        <v>GE BNDES - PRORED</v>
      </c>
      <c r="F26" s="48" t="n">
        <v>131</v>
      </c>
      <c r="G26" s="48" t="s">
        <v>84</v>
      </c>
      <c r="H26" s="47" t="str">
        <f aca="false">VLOOKUP(D26,'TB - PROCV'!$C$3:$G$110,3,0)</f>
        <v>BNDES</v>
      </c>
      <c r="I26" s="48" t="s">
        <v>9</v>
      </c>
      <c r="J26" s="48"/>
      <c r="K26" s="49" t="n">
        <v>41323</v>
      </c>
      <c r="L26" s="50" t="n">
        <v>5000000</v>
      </c>
    </row>
    <row r="27" customFormat="false" ht="15.75" hidden="false" customHeight="true" outlineLevel="0" collapsed="false">
      <c r="C27" s="44"/>
      <c r="D27" s="47" t="s">
        <v>51</v>
      </c>
      <c r="E27" s="47" t="str">
        <f aca="false">VLOOKUP(D27,'TB - PROCV'!$C$3:$G$110,2,0)</f>
        <v>Ampliação do SES do Recife - Proest Área 01</v>
      </c>
      <c r="F27" s="48" t="n">
        <v>102</v>
      </c>
      <c r="G27" s="48" t="s">
        <v>90</v>
      </c>
      <c r="H27" s="47" t="str">
        <f aca="false">VLOOKUP(D27,'TB - PROCV'!$C$3:$G$110,3,0)</f>
        <v>MINISTÉRIO DAS CIDADES</v>
      </c>
      <c r="I27" s="48" t="s">
        <v>9</v>
      </c>
      <c r="J27" s="48"/>
      <c r="K27" s="49" t="n">
        <v>41337</v>
      </c>
      <c r="L27" s="50" t="n">
        <v>1348196.47</v>
      </c>
    </row>
    <row r="28" customFormat="false" ht="15.75" hidden="false" customHeight="true" outlineLevel="0" collapsed="false">
      <c r="C28" s="44"/>
      <c r="D28" s="47" t="s">
        <v>51</v>
      </c>
      <c r="E28" s="47" t="str">
        <f aca="false">VLOOKUP(D28,'TB - PROCV'!$C$3:$G$110,2,0)</f>
        <v>Ampliação do SES do Recife - Proest Área 01</v>
      </c>
      <c r="F28" s="48" t="n">
        <v>102</v>
      </c>
      <c r="G28" s="48" t="s">
        <v>90</v>
      </c>
      <c r="H28" s="47" t="str">
        <f aca="false">VLOOKUP(D28,'TB - PROCV'!$C$3:$G$110,3,0)</f>
        <v>MINISTÉRIO DAS CIDADES</v>
      </c>
      <c r="I28" s="48" t="s">
        <v>9</v>
      </c>
      <c r="J28" s="48"/>
      <c r="K28" s="49" t="n">
        <v>41340</v>
      </c>
      <c r="L28" s="50" t="n">
        <v>1953957.95</v>
      </c>
    </row>
    <row r="29" customFormat="false" ht="15.75" hidden="false" customHeight="true" outlineLevel="0" collapsed="false">
      <c r="C29" s="44"/>
      <c r="D29" s="47" t="s">
        <v>91</v>
      </c>
      <c r="E29" s="47" t="str">
        <f aca="false">VLOOKUP(D29,'TB - PROCV'!$C$3:$G$110,2,0)</f>
        <v>Estudos e Projetos Morros Jenipapo e Jordão</v>
      </c>
      <c r="F29" s="48" t="n">
        <v>103</v>
      </c>
      <c r="G29" s="48" t="s">
        <v>84</v>
      </c>
      <c r="H29" s="47" t="str">
        <f aca="false">VLOOKUP(D29,'TB - PROCV'!$C$3:$G$110,3,0)</f>
        <v>MINISTÉRIO DAS CIDADES</v>
      </c>
      <c r="I29" s="48" t="s">
        <v>9</v>
      </c>
      <c r="J29" s="48"/>
      <c r="K29" s="49" t="n">
        <v>41530</v>
      </c>
      <c r="L29" s="50" t="n">
        <v>214909.92</v>
      </c>
    </row>
    <row r="30" customFormat="false" ht="15.75" hidden="false" customHeight="true" outlineLevel="0" collapsed="false">
      <c r="C30" s="44"/>
      <c r="D30" s="47" t="s">
        <v>91</v>
      </c>
      <c r="E30" s="47" t="str">
        <f aca="false">VLOOKUP(D30,'TB - PROCV'!$C$3:$G$110,2,0)</f>
        <v>Estudos e Projetos Morros Jenipapo e Jordão</v>
      </c>
      <c r="F30" s="48" t="n">
        <v>103</v>
      </c>
      <c r="G30" s="48" t="s">
        <v>84</v>
      </c>
      <c r="H30" s="47" t="str">
        <f aca="false">VLOOKUP(D30,'TB - PROCV'!$C$3:$G$110,3,0)</f>
        <v>MINISTÉRIO DAS CIDADES</v>
      </c>
      <c r="I30" s="48" t="s">
        <v>9</v>
      </c>
      <c r="J30" s="48"/>
      <c r="K30" s="49" t="n">
        <v>41429</v>
      </c>
      <c r="L30" s="50" t="n">
        <v>136731.35</v>
      </c>
    </row>
    <row r="31" customFormat="false" ht="15.75" hidden="false" customHeight="true" outlineLevel="0" collapsed="false">
      <c r="C31" s="44"/>
      <c r="D31" s="47" t="s">
        <v>91</v>
      </c>
      <c r="E31" s="47" t="str">
        <f aca="false">VLOOKUP(D31,'TB - PROCV'!$C$3:$G$110,2,0)</f>
        <v>Estudos e Projetos Morros Jenipapo e Jordão</v>
      </c>
      <c r="F31" s="48" t="n">
        <v>103</v>
      </c>
      <c r="G31" s="48" t="s">
        <v>84</v>
      </c>
      <c r="H31" s="47" t="str">
        <f aca="false">VLOOKUP(D31,'TB - PROCV'!$C$3:$G$110,3,0)</f>
        <v>MINISTÉRIO DAS CIDADES</v>
      </c>
      <c r="I31" s="48" t="s">
        <v>9</v>
      </c>
      <c r="J31" s="48"/>
      <c r="K31" s="49" t="n">
        <v>41369</v>
      </c>
      <c r="L31" s="50" t="n">
        <v>683374.44</v>
      </c>
    </row>
    <row r="32" customFormat="false" ht="15.75" hidden="false" customHeight="true" outlineLevel="0" collapsed="false">
      <c r="C32" s="44"/>
      <c r="D32" s="47" t="s">
        <v>92</v>
      </c>
      <c r="E32" s="47" t="str">
        <f aca="false">VLOOKUP(D32,'TB - PROCV'!$C$3:$G$110,2,0)</f>
        <v>Implantação do SES Barreiros</v>
      </c>
      <c r="F32" s="48" t="n">
        <v>103</v>
      </c>
      <c r="G32" s="48" t="s">
        <v>84</v>
      </c>
      <c r="H32" s="47" t="str">
        <f aca="false">VLOOKUP(D32,'TB - PROCV'!$C$3:$G$110,3,0)</f>
        <v>MINISTÉRIO DAS CIDADES</v>
      </c>
      <c r="I32" s="48" t="s">
        <v>9</v>
      </c>
      <c r="J32" s="48"/>
      <c r="K32" s="49" t="n">
        <v>41344</v>
      </c>
      <c r="L32" s="50" t="n">
        <v>136358.44</v>
      </c>
    </row>
    <row r="33" customFormat="false" ht="15.75" hidden="false" customHeight="true" outlineLevel="0" collapsed="false">
      <c r="C33" s="44"/>
      <c r="D33" s="47" t="s">
        <v>87</v>
      </c>
      <c r="E33" s="47" t="str">
        <f aca="false">VLOOKUP(D33,'TB - PROCV'!$C$3:$G$110,2,0)</f>
        <v>GE BNDES - PRORED</v>
      </c>
      <c r="F33" s="48" t="n">
        <v>131</v>
      </c>
      <c r="G33" s="48" t="s">
        <v>84</v>
      </c>
      <c r="H33" s="47" t="str">
        <f aca="false">VLOOKUP(D33,'TB - PROCV'!$C$3:$G$110,3,0)</f>
        <v>BNDES</v>
      </c>
      <c r="I33" s="48" t="s">
        <v>9</v>
      </c>
      <c r="J33" s="48"/>
      <c r="K33" s="49" t="n">
        <v>41375</v>
      </c>
      <c r="L33" s="50" t="n">
        <v>3267000</v>
      </c>
    </row>
    <row r="34" customFormat="false" ht="15.75" hidden="false" customHeight="true" outlineLevel="0" collapsed="false">
      <c r="C34" s="44"/>
      <c r="D34" s="47" t="s">
        <v>83</v>
      </c>
      <c r="E34" s="47" t="str">
        <f aca="false">VLOOKUP(D34,'TB - PROCV'!$C$3:$G$110,2,0)</f>
        <v>PSH - Programa de Sustentabilidade Hidríca</v>
      </c>
      <c r="F34" s="48" t="n">
        <v>103</v>
      </c>
      <c r="G34" s="48" t="s">
        <v>84</v>
      </c>
      <c r="H34" s="47" t="str">
        <f aca="false">VLOOKUP(D34,'TB - PROCV'!$C$3:$G$110,3,0)</f>
        <v>BIRD - BANCO MUNDIAL - PSH</v>
      </c>
      <c r="I34" s="48" t="s">
        <v>9</v>
      </c>
      <c r="J34" s="48"/>
      <c r="K34" s="49" t="n">
        <v>41528</v>
      </c>
      <c r="L34" s="50" t="n">
        <v>772500</v>
      </c>
    </row>
    <row r="35" customFormat="false" ht="15.75" hidden="false" customHeight="true" outlineLevel="0" collapsed="false">
      <c r="C35" s="44"/>
      <c r="D35" s="47" t="s">
        <v>86</v>
      </c>
      <c r="E35" s="47" t="str">
        <f aca="false">VLOOKUP(D35,'TB - PROCV'!$C$3:$G$110,2,0)</f>
        <v>Obras de Inversão Direta - GE - Repasse para aumento de Capital</v>
      </c>
      <c r="F35" s="48" t="n">
        <v>133</v>
      </c>
      <c r="G35" s="48" t="s">
        <v>84</v>
      </c>
      <c r="H35" s="47" t="str">
        <f aca="false">VLOOKUP(D35,'TB - PROCV'!$C$3:$G$110,3,0)</f>
        <v>GOVERNO DO ESTADO</v>
      </c>
      <c r="I35" s="48" t="s">
        <v>9</v>
      </c>
      <c r="J35" s="48"/>
      <c r="K35" s="49" t="n">
        <v>41375</v>
      </c>
      <c r="L35" s="50" t="n">
        <v>1000000</v>
      </c>
    </row>
    <row r="36" customFormat="false" ht="15.75" hidden="false" customHeight="true" outlineLevel="0" collapsed="false">
      <c r="C36" s="44"/>
      <c r="D36" s="47" t="s">
        <v>86</v>
      </c>
      <c r="E36" s="47" t="str">
        <f aca="false">VLOOKUP(D36,'TB - PROCV'!$C$3:$G$110,2,0)</f>
        <v>Obras de Inversão Direta - GE - Repasse para aumento de Capital</v>
      </c>
      <c r="F36" s="48" t="n">
        <v>133</v>
      </c>
      <c r="G36" s="48" t="s">
        <v>84</v>
      </c>
      <c r="H36" s="47" t="str">
        <f aca="false">VLOOKUP(D36,'TB - PROCV'!$C$3:$G$110,3,0)</f>
        <v>GOVERNO DO ESTADO</v>
      </c>
      <c r="I36" s="48" t="s">
        <v>9</v>
      </c>
      <c r="J36" s="48"/>
      <c r="K36" s="49" t="n">
        <v>41355</v>
      </c>
      <c r="L36" s="50" t="n">
        <v>4000000</v>
      </c>
    </row>
    <row r="37" customFormat="false" ht="15.75" hidden="false" customHeight="true" outlineLevel="0" collapsed="false">
      <c r="C37" s="44"/>
      <c r="D37" s="47" t="s">
        <v>86</v>
      </c>
      <c r="E37" s="47" t="str">
        <f aca="false">VLOOKUP(D37,'TB - PROCV'!$C$3:$G$110,2,0)</f>
        <v>Obras de Inversão Direta - GE - Repasse para aumento de Capital</v>
      </c>
      <c r="F37" s="48" t="n">
        <v>133</v>
      </c>
      <c r="G37" s="48" t="s">
        <v>84</v>
      </c>
      <c r="H37" s="47" t="str">
        <f aca="false">VLOOKUP(D37,'TB - PROCV'!$C$3:$G$110,3,0)</f>
        <v>GOVERNO DO ESTADO</v>
      </c>
      <c r="I37" s="48" t="s">
        <v>9</v>
      </c>
      <c r="J37" s="48"/>
      <c r="K37" s="49" t="n">
        <v>41355</v>
      </c>
      <c r="L37" s="50" t="n">
        <v>6000000</v>
      </c>
    </row>
    <row r="38" customFormat="false" ht="15.75" hidden="false" customHeight="true" outlineLevel="0" collapsed="false">
      <c r="C38" s="44"/>
      <c r="D38" s="47" t="s">
        <v>86</v>
      </c>
      <c r="E38" s="47" t="str">
        <f aca="false">VLOOKUP(D38,'TB - PROCV'!$C$3:$G$110,2,0)</f>
        <v>Obras de Inversão Direta - GE - Repasse para aumento de Capital</v>
      </c>
      <c r="F38" s="48" t="n">
        <v>133</v>
      </c>
      <c r="G38" s="48" t="s">
        <v>84</v>
      </c>
      <c r="H38" s="47" t="str">
        <f aca="false">VLOOKUP(D38,'TB - PROCV'!$C$3:$G$110,3,0)</f>
        <v>GOVERNO DO ESTADO</v>
      </c>
      <c r="I38" s="48" t="s">
        <v>9</v>
      </c>
      <c r="J38" s="48"/>
      <c r="K38" s="49" t="n">
        <v>41367</v>
      </c>
      <c r="L38" s="50" t="n">
        <v>10640620</v>
      </c>
    </row>
    <row r="39" customFormat="false" ht="15.75" hidden="false" customHeight="true" outlineLevel="0" collapsed="false">
      <c r="C39" s="44"/>
      <c r="D39" s="47" t="s">
        <v>31</v>
      </c>
      <c r="E39" s="47" t="str">
        <f aca="false">VLOOKUP(D39,'TB - PROCV'!$C$3:$G$110,2,0)</f>
        <v>Redução de Perdas do SAA de Ouricuri</v>
      </c>
      <c r="F39" s="48" t="n">
        <v>102</v>
      </c>
      <c r="G39" s="48" t="s">
        <v>90</v>
      </c>
      <c r="H39" s="47" t="str">
        <f aca="false">VLOOKUP(D39,'TB - PROCV'!$C$3:$G$110,3,0)</f>
        <v>MINISTÉRIO DAS CIDADES</v>
      </c>
      <c r="I39" s="48" t="s">
        <v>9</v>
      </c>
      <c r="J39" s="48"/>
      <c r="K39" s="49" t="n">
        <v>41344</v>
      </c>
      <c r="L39" s="50" t="n">
        <v>141467.9</v>
      </c>
    </row>
    <row r="40" customFormat="false" ht="15.75" hidden="false" customHeight="true" outlineLevel="0" collapsed="false">
      <c r="C40" s="44"/>
      <c r="D40" s="47" t="s">
        <v>93</v>
      </c>
      <c r="E40" s="47" t="str">
        <f aca="false">VLOOKUP(D40,'TB - PROCV'!$C$3:$G$110,2,0)</f>
        <v>Captação na Barragem Siriji</v>
      </c>
      <c r="F40" s="48" t="n">
        <v>133</v>
      </c>
      <c r="G40" s="48" t="s">
        <v>84</v>
      </c>
      <c r="H40" s="47" t="str">
        <f aca="false">VLOOKUP(D40,'TB - PROCV'!$C$3:$G$110,3,0)</f>
        <v>MINISTÉRIO DA INTEGRAÇÃO</v>
      </c>
      <c r="I40" s="48" t="s">
        <v>9</v>
      </c>
      <c r="J40" s="48"/>
      <c r="K40" s="49" t="n">
        <v>41355</v>
      </c>
      <c r="L40" s="50" t="n">
        <v>850095.14</v>
      </c>
    </row>
    <row r="41" customFormat="false" ht="15.75" hidden="false" customHeight="true" outlineLevel="0" collapsed="false">
      <c r="C41" s="44"/>
      <c r="D41" s="47" t="s">
        <v>93</v>
      </c>
      <c r="E41" s="47" t="str">
        <f aca="false">VLOOKUP(D41,'TB - PROCV'!$C$3:$G$110,2,0)</f>
        <v>Captação na Barragem Siriji</v>
      </c>
      <c r="F41" s="48" t="n">
        <v>102</v>
      </c>
      <c r="G41" s="48" t="s">
        <v>90</v>
      </c>
      <c r="H41" s="47" t="str">
        <f aca="false">VLOOKUP(D41,'TB - PROCV'!$C$3:$G$110,3,0)</f>
        <v>MINISTÉRIO DA INTEGRAÇÃO</v>
      </c>
      <c r="I41" s="48" t="s">
        <v>9</v>
      </c>
      <c r="J41" s="48"/>
      <c r="K41" s="49" t="n">
        <v>41306</v>
      </c>
      <c r="L41" s="50" t="n">
        <v>3909833.84</v>
      </c>
    </row>
    <row r="42" customFormat="false" ht="15.75" hidden="false" customHeight="true" outlineLevel="0" collapsed="false">
      <c r="C42" s="44"/>
      <c r="D42" s="47" t="s">
        <v>93</v>
      </c>
      <c r="E42" s="47" t="str">
        <f aca="false">VLOOKUP(D42,'TB - PROCV'!$C$3:$G$110,2,0)</f>
        <v>Captação na Barragem Siriji</v>
      </c>
      <c r="F42" s="48" t="n">
        <v>102</v>
      </c>
      <c r="G42" s="48" t="s">
        <v>90</v>
      </c>
      <c r="H42" s="47" t="str">
        <f aca="false">VLOOKUP(D42,'TB - PROCV'!$C$3:$G$110,3,0)</f>
        <v>MINISTÉRIO DA INTEGRAÇÃO</v>
      </c>
      <c r="I42" s="48" t="s">
        <v>9</v>
      </c>
      <c r="J42" s="48"/>
      <c r="K42" s="49" t="n">
        <v>41423</v>
      </c>
      <c r="L42" s="50" t="n">
        <v>7522901.82</v>
      </c>
    </row>
    <row r="43" customFormat="false" ht="15.75" hidden="false" customHeight="true" outlineLevel="0" collapsed="false">
      <c r="C43" s="44"/>
      <c r="D43" s="47" t="s">
        <v>93</v>
      </c>
      <c r="E43" s="47" t="str">
        <f aca="false">VLOOKUP(D43,'TB - PROCV'!$C$3:$G$110,2,0)</f>
        <v>Captação na Barragem Siriji</v>
      </c>
      <c r="F43" s="48" t="n">
        <v>102</v>
      </c>
      <c r="G43" s="48" t="s">
        <v>90</v>
      </c>
      <c r="H43" s="47" t="str">
        <f aca="false">VLOOKUP(D43,'TB - PROCV'!$C$3:$G$110,3,0)</f>
        <v>MINISTÉRIO DA INTEGRAÇÃO</v>
      </c>
      <c r="I43" s="48" t="s">
        <v>9</v>
      </c>
      <c r="J43" s="48"/>
      <c r="K43" s="49" t="n">
        <v>41535</v>
      </c>
      <c r="L43" s="50" t="n">
        <v>8288842.9</v>
      </c>
    </row>
    <row r="44" customFormat="false" ht="15.75" hidden="false" customHeight="true" outlineLevel="0" collapsed="false">
      <c r="C44" s="44"/>
      <c r="D44" s="47" t="s">
        <v>94</v>
      </c>
      <c r="E44" s="47" t="str">
        <f aca="false">VLOOKUP(D44,'TB - PROCV'!$C$3:$G$110,2,0)</f>
        <v>Perdas no SAA de Salgueiro</v>
      </c>
      <c r="F44" s="48" t="n">
        <v>102</v>
      </c>
      <c r="G44" s="48" t="s">
        <v>90</v>
      </c>
      <c r="H44" s="47" t="str">
        <f aca="false">VLOOKUP(D44,'TB - PROCV'!$C$3:$G$110,3,0)</f>
        <v>MINISTÉRIO DAS CIDADES</v>
      </c>
      <c r="I44" s="48" t="s">
        <v>9</v>
      </c>
      <c r="J44" s="48"/>
      <c r="K44" s="49" t="n">
        <v>41365</v>
      </c>
      <c r="L44" s="50" t="n">
        <v>1451325.17</v>
      </c>
    </row>
    <row r="45" customFormat="false" ht="15.75" hidden="false" customHeight="true" outlineLevel="0" collapsed="false">
      <c r="C45" s="44"/>
      <c r="D45" s="47" t="s">
        <v>95</v>
      </c>
      <c r="E45" s="47" t="str">
        <f aca="false">VLOOKUP(D45,'TB - PROCV'!$C$3:$G$110,2,0)</f>
        <v>Implantação do SES do Proest Área 02</v>
      </c>
      <c r="F45" s="48" t="n">
        <v>103</v>
      </c>
      <c r="G45" s="48" t="s">
        <v>84</v>
      </c>
      <c r="H45" s="47" t="str">
        <f aca="false">VLOOKUP(D45,'TB - PROCV'!$C$3:$G$110,3,0)</f>
        <v>MINISTÉRIO DAS CIDADES</v>
      </c>
      <c r="I45" s="48" t="s">
        <v>9</v>
      </c>
      <c r="J45" s="48"/>
      <c r="K45" s="49" t="n">
        <v>41367</v>
      </c>
      <c r="L45" s="50" t="n">
        <v>5653457.78</v>
      </c>
    </row>
    <row r="46" customFormat="false" ht="15.75" hidden="false" customHeight="true" outlineLevel="0" collapsed="false">
      <c r="C46" s="44"/>
      <c r="D46" s="47" t="s">
        <v>18</v>
      </c>
      <c r="E46" s="47" t="str">
        <f aca="false">VLOOKUP(D46,'TB - PROCV'!$C$3:$G$110,2,0)</f>
        <v>Recuperação da ETA Petrolina</v>
      </c>
      <c r="F46" s="48" t="n">
        <v>103</v>
      </c>
      <c r="G46" s="48" t="s">
        <v>84</v>
      </c>
      <c r="H46" s="47" t="str">
        <f aca="false">VLOOKUP(D46,'TB - PROCV'!$C$3:$G$110,3,0)</f>
        <v>MINISTÉRIO DAS CIDADES</v>
      </c>
      <c r="I46" s="48" t="s">
        <v>9</v>
      </c>
      <c r="J46" s="48"/>
      <c r="K46" s="49" t="n">
        <v>41369</v>
      </c>
      <c r="L46" s="50" t="n">
        <v>232059.71</v>
      </c>
    </row>
    <row r="47" customFormat="false" ht="15.75" hidden="false" customHeight="true" outlineLevel="0" collapsed="false">
      <c r="C47" s="44"/>
      <c r="D47" s="47" t="s">
        <v>47</v>
      </c>
      <c r="E47" s="47" t="str">
        <f aca="false">VLOOKUP(D47,'TB - PROCV'!$C$3:$G$110,2,0)</f>
        <v>Ampliação SES Paulista</v>
      </c>
      <c r="F47" s="48" t="n">
        <v>102</v>
      </c>
      <c r="G47" s="48" t="s">
        <v>90</v>
      </c>
      <c r="H47" s="47" t="str">
        <f aca="false">VLOOKUP(D47,'TB - PROCV'!$C$3:$G$110,3,0)</f>
        <v>MINISTÉRIO DAS CIDADES</v>
      </c>
      <c r="I47" s="48" t="s">
        <v>9</v>
      </c>
      <c r="J47" s="48"/>
      <c r="K47" s="49" t="n">
        <v>41383</v>
      </c>
      <c r="L47" s="50" t="n">
        <v>90689.85</v>
      </c>
    </row>
    <row r="48" customFormat="false" ht="15.75" hidden="false" customHeight="true" outlineLevel="0" collapsed="false">
      <c r="C48" s="44"/>
      <c r="D48" s="47" t="s">
        <v>88</v>
      </c>
      <c r="E48" s="47" t="str">
        <f aca="false">VLOOKUP(D48,'TB - PROCV'!$C$3:$G$110,2,0)</f>
        <v>Implantção SES Nazaré da Mata</v>
      </c>
      <c r="F48" s="48" t="n">
        <v>103</v>
      </c>
      <c r="G48" s="48" t="s">
        <v>84</v>
      </c>
      <c r="H48" s="47" t="str">
        <f aca="false">VLOOKUP(D48,'TB - PROCV'!$C$3:$G$110,3,0)</f>
        <v>MINISTÉRIO DAS CIDADES</v>
      </c>
      <c r="I48" s="48" t="s">
        <v>9</v>
      </c>
      <c r="J48" s="48"/>
      <c r="K48" s="49" t="n">
        <v>41353</v>
      </c>
      <c r="L48" s="50" t="n">
        <v>179284.7</v>
      </c>
    </row>
    <row r="49" customFormat="false" ht="15.75" hidden="false" customHeight="true" outlineLevel="0" collapsed="false">
      <c r="C49" s="44"/>
      <c r="D49" s="47" t="s">
        <v>89</v>
      </c>
      <c r="E49" s="47" t="str">
        <f aca="false">VLOOKUP(D49,'TB - PROCV'!$C$3:$G$110,2,0)</f>
        <v>Ampliação do SAA Dos Morros do Ibura</v>
      </c>
      <c r="F49" s="48" t="n">
        <v>133</v>
      </c>
      <c r="G49" s="48" t="s">
        <v>84</v>
      </c>
      <c r="H49" s="47" t="str">
        <f aca="false">VLOOKUP(D49,'TB - PROCV'!$C$3:$G$110,3,0)</f>
        <v>MINISTÉRIO DAS CIDADES</v>
      </c>
      <c r="I49" s="48" t="s">
        <v>9</v>
      </c>
      <c r="J49" s="48"/>
      <c r="K49" s="49" t="n">
        <v>41400</v>
      </c>
      <c r="L49" s="50" t="n">
        <v>1712000</v>
      </c>
    </row>
    <row r="50" customFormat="false" ht="15.75" hidden="false" customHeight="true" outlineLevel="0" collapsed="false">
      <c r="C50" s="44"/>
      <c r="D50" s="47" t="s">
        <v>88</v>
      </c>
      <c r="E50" s="47" t="str">
        <f aca="false">VLOOKUP(D50,'TB - PROCV'!$C$3:$G$110,2,0)</f>
        <v>Implantção SES Nazaré da Mata</v>
      </c>
      <c r="F50" s="48" t="n">
        <v>133</v>
      </c>
      <c r="G50" s="48" t="s">
        <v>84</v>
      </c>
      <c r="H50" s="47" t="str">
        <f aca="false">VLOOKUP(D50,'TB - PROCV'!$C$3:$G$110,3,0)</f>
        <v>MINISTÉRIO DAS CIDADES</v>
      </c>
      <c r="I50" s="48" t="s">
        <v>9</v>
      </c>
      <c r="J50" s="48"/>
      <c r="K50" s="49" t="n">
        <v>41400</v>
      </c>
      <c r="L50" s="50" t="n">
        <v>1000000</v>
      </c>
    </row>
    <row r="51" customFormat="false" ht="15.75" hidden="false" customHeight="true" outlineLevel="0" collapsed="false">
      <c r="C51" s="44"/>
      <c r="D51" s="47" t="s">
        <v>96</v>
      </c>
      <c r="E51" s="47" t="str">
        <f aca="false">VLOOKUP(D51,'TB - PROCV'!$C$3:$G$110,2,0)</f>
        <v>Anéis Secundários</v>
      </c>
      <c r="F51" s="48" t="n">
        <v>133</v>
      </c>
      <c r="G51" s="48" t="s">
        <v>84</v>
      </c>
      <c r="H51" s="47" t="str">
        <f aca="false">VLOOKUP(D51,'TB - PROCV'!$C$3:$G$110,3,0)</f>
        <v>MINISTÉRIO DAS CIDADES</v>
      </c>
      <c r="I51" s="48" t="s">
        <v>9</v>
      </c>
      <c r="J51" s="48"/>
      <c r="K51" s="49" t="n">
        <v>41400</v>
      </c>
      <c r="L51" s="50" t="n">
        <v>3000000</v>
      </c>
    </row>
    <row r="52" customFormat="false" ht="15.75" hidden="false" customHeight="true" outlineLevel="0" collapsed="false">
      <c r="C52" s="44"/>
      <c r="D52" s="47" t="s">
        <v>93</v>
      </c>
      <c r="E52" s="47" t="str">
        <f aca="false">VLOOKUP(D52,'TB - PROCV'!$C$3:$G$110,2,0)</f>
        <v>Captação na Barragem Siriji</v>
      </c>
      <c r="F52" s="48" t="n">
        <v>133</v>
      </c>
      <c r="G52" s="48" t="s">
        <v>84</v>
      </c>
      <c r="H52" s="47" t="str">
        <f aca="false">VLOOKUP(D52,'TB - PROCV'!$C$3:$G$110,3,0)</f>
        <v>MINISTÉRIO DA INTEGRAÇÃO</v>
      </c>
      <c r="I52" s="48" t="s">
        <v>9</v>
      </c>
      <c r="J52" s="48"/>
      <c r="K52" s="49" t="n">
        <v>41408</v>
      </c>
      <c r="L52" s="50" t="n">
        <v>2760853.13</v>
      </c>
    </row>
    <row r="53" customFormat="false" ht="15.75" hidden="false" customHeight="true" outlineLevel="0" collapsed="false">
      <c r="C53" s="44"/>
      <c r="D53" s="47" t="s">
        <v>95</v>
      </c>
      <c r="E53" s="47" t="str">
        <f aca="false">VLOOKUP(D53,'TB - PROCV'!$C$3:$G$110,2,0)</f>
        <v>Implantação do SES do Proest Área 02</v>
      </c>
      <c r="F53" s="48" t="n">
        <v>133</v>
      </c>
      <c r="G53" s="48" t="s">
        <v>84</v>
      </c>
      <c r="H53" s="47" t="str">
        <f aca="false">VLOOKUP(D53,'TB - PROCV'!$C$3:$G$110,3,0)</f>
        <v>MINISTÉRIO DAS CIDADES</v>
      </c>
      <c r="I53" s="48" t="s">
        <v>9</v>
      </c>
      <c r="J53" s="48"/>
      <c r="K53" s="49" t="n">
        <v>41400</v>
      </c>
      <c r="L53" s="50" t="n">
        <v>1900000</v>
      </c>
    </row>
    <row r="54" customFormat="false" ht="15.75" hidden="false" customHeight="true" outlineLevel="0" collapsed="false">
      <c r="C54" s="44"/>
      <c r="D54" s="47" t="s">
        <v>97</v>
      </c>
      <c r="E54" s="47" t="str">
        <f aca="false">VLOOKUP(D54,'TB - PROCV'!$C$3:$G$110,2,0)</f>
        <v>Implantação do SES Salgueiro</v>
      </c>
      <c r="F54" s="48" t="n">
        <v>133</v>
      </c>
      <c r="G54" s="48" t="s">
        <v>84</v>
      </c>
      <c r="H54" s="47" t="str">
        <f aca="false">VLOOKUP(D54,'TB - PROCV'!$C$3:$G$110,3,0)</f>
        <v>MINISTÉRIO DAS CIDADES</v>
      </c>
      <c r="I54" s="48" t="s">
        <v>9</v>
      </c>
      <c r="J54" s="48"/>
      <c r="K54" s="49" t="n">
        <v>41400</v>
      </c>
      <c r="L54" s="50" t="n">
        <v>600000</v>
      </c>
    </row>
    <row r="55" customFormat="false" ht="15.75" hidden="false" customHeight="true" outlineLevel="0" collapsed="false">
      <c r="C55" s="44"/>
      <c r="D55" s="47" t="s">
        <v>88</v>
      </c>
      <c r="E55" s="47" t="str">
        <f aca="false">VLOOKUP(D55,'TB - PROCV'!$C$3:$G$110,2,0)</f>
        <v>Implantção SES Nazaré da Mata</v>
      </c>
      <c r="F55" s="48" t="n">
        <v>133</v>
      </c>
      <c r="G55" s="48" t="s">
        <v>84</v>
      </c>
      <c r="H55" s="47" t="str">
        <f aca="false">VLOOKUP(D55,'TB - PROCV'!$C$3:$G$110,3,0)</f>
        <v>MINISTÉRIO DAS CIDADES</v>
      </c>
      <c r="I55" s="48" t="s">
        <v>9</v>
      </c>
      <c r="J55" s="48"/>
      <c r="K55" s="49" t="n">
        <v>41400</v>
      </c>
      <c r="L55" s="50" t="n">
        <v>688443</v>
      </c>
    </row>
    <row r="56" customFormat="false" ht="15.75" hidden="false" customHeight="true" outlineLevel="0" collapsed="false">
      <c r="C56" s="44"/>
      <c r="D56" s="47" t="s">
        <v>98</v>
      </c>
      <c r="E56" s="47" t="str">
        <f aca="false">VLOOKUP(D56,'TB - PROCV'!$C$3:$G$110,2,0)</f>
        <v>Projeto SAA Petrolina</v>
      </c>
      <c r="F56" s="48" t="n">
        <v>102</v>
      </c>
      <c r="G56" s="48" t="s">
        <v>90</v>
      </c>
      <c r="H56" s="47" t="str">
        <f aca="false">VLOOKUP(D56,'TB - PROCV'!$C$3:$G$110,3,0)</f>
        <v>MINISTÉRIO DAS CIDADES</v>
      </c>
      <c r="I56" s="48" t="s">
        <v>9</v>
      </c>
      <c r="J56" s="48"/>
      <c r="K56" s="49" t="n">
        <v>41401</v>
      </c>
      <c r="L56" s="50" t="n">
        <v>205728.6</v>
      </c>
    </row>
    <row r="57" customFormat="false" ht="15.75" hidden="false" customHeight="true" outlineLevel="0" collapsed="false">
      <c r="C57" s="44"/>
      <c r="D57" s="47" t="s">
        <v>86</v>
      </c>
      <c r="E57" s="47" t="str">
        <f aca="false">VLOOKUP(D57,'TB - PROCV'!$C$3:$G$110,2,0)</f>
        <v>Obras de Inversão Direta - GE - Repasse para aumento de Capital</v>
      </c>
      <c r="F57" s="48" t="n">
        <v>119</v>
      </c>
      <c r="G57" s="48" t="s">
        <v>84</v>
      </c>
      <c r="H57" s="47" t="str">
        <f aca="false">VLOOKUP(D57,'TB - PROCV'!$C$3:$G$110,3,0)</f>
        <v>GOVERNO DO ESTADO</v>
      </c>
      <c r="I57" s="48" t="s">
        <v>9</v>
      </c>
      <c r="J57" s="48"/>
      <c r="K57" s="49" t="n">
        <v>41408</v>
      </c>
      <c r="L57" s="50" t="n">
        <v>8000000</v>
      </c>
    </row>
    <row r="58" customFormat="false" ht="15.75" hidden="false" customHeight="true" outlineLevel="0" collapsed="false">
      <c r="C58" s="44"/>
      <c r="D58" s="47" t="s">
        <v>51</v>
      </c>
      <c r="E58" s="47" t="str">
        <f aca="false">VLOOKUP(D58,'TB - PROCV'!$C$3:$G$110,2,0)</f>
        <v>Ampliação do SES do Recife - Proest Área 01</v>
      </c>
      <c r="F58" s="48" t="n">
        <v>102</v>
      </c>
      <c r="G58" s="48" t="s">
        <v>90</v>
      </c>
      <c r="H58" s="47" t="str">
        <f aca="false">VLOOKUP(D58,'TB - PROCV'!$C$3:$G$110,3,0)</f>
        <v>MINISTÉRIO DAS CIDADES</v>
      </c>
      <c r="I58" s="48" t="s">
        <v>9</v>
      </c>
      <c r="J58" s="48"/>
      <c r="K58" s="49" t="n">
        <v>41414</v>
      </c>
      <c r="L58" s="50" t="n">
        <v>2962969.57</v>
      </c>
    </row>
    <row r="59" customFormat="false" ht="15.75" hidden="false" customHeight="true" outlineLevel="0" collapsed="false">
      <c r="C59" s="44"/>
      <c r="D59" s="47" t="s">
        <v>96</v>
      </c>
      <c r="E59" s="47" t="str">
        <f aca="false">VLOOKUP(D59,'TB - PROCV'!$C$3:$G$110,2,0)</f>
        <v>Anéis Secundários</v>
      </c>
      <c r="F59" s="48" t="n">
        <v>103</v>
      </c>
      <c r="G59" s="48" t="s">
        <v>84</v>
      </c>
      <c r="H59" s="47" t="str">
        <f aca="false">VLOOKUP(D59,'TB - PROCV'!$C$3:$G$110,3,0)</f>
        <v>MINISTÉRIO DAS CIDADES</v>
      </c>
      <c r="I59" s="48" t="s">
        <v>9</v>
      </c>
      <c r="J59" s="48"/>
      <c r="K59" s="49" t="n">
        <v>41402</v>
      </c>
      <c r="L59" s="50" t="n">
        <v>8047864.27</v>
      </c>
    </row>
    <row r="60" customFormat="false" ht="15.75" hidden="false" customHeight="true" outlineLevel="0" collapsed="false">
      <c r="C60" s="44"/>
      <c r="D60" s="47" t="s">
        <v>99</v>
      </c>
      <c r="E60" s="47" t="str">
        <f aca="false">VLOOKUP(D60,'TB - PROCV'!$C$3:$G$110,2,0)</f>
        <v>Implantação do Sistema Produtor de Pirapama - BNDES 2 - Reajuste</v>
      </c>
      <c r="F60" s="48" t="n">
        <v>131</v>
      </c>
      <c r="G60" s="48" t="s">
        <v>84</v>
      </c>
      <c r="H60" s="47" t="str">
        <f aca="false">VLOOKUP(D60,'TB - PROCV'!$C$3:$G$110,3,0)</f>
        <v>BNDES</v>
      </c>
      <c r="I60" s="48" t="s">
        <v>9</v>
      </c>
      <c r="J60" s="48"/>
      <c r="K60" s="49" t="n">
        <v>41436</v>
      </c>
      <c r="L60" s="50" t="n">
        <v>8000000</v>
      </c>
    </row>
    <row r="61" customFormat="false" ht="15.75" hidden="false" customHeight="true" outlineLevel="0" collapsed="false">
      <c r="C61" s="44"/>
      <c r="D61" s="47" t="s">
        <v>99</v>
      </c>
      <c r="E61" s="47" t="str">
        <f aca="false">VLOOKUP(D61,'TB - PROCV'!$C$3:$G$110,2,0)</f>
        <v>Implantação do Sistema Produtor de Pirapama - BNDES 2 - Reajuste</v>
      </c>
      <c r="F61" s="48" t="n">
        <v>131</v>
      </c>
      <c r="G61" s="48" t="s">
        <v>84</v>
      </c>
      <c r="H61" s="47" t="str">
        <f aca="false">VLOOKUP(D61,'TB - PROCV'!$C$3:$G$110,3,0)</f>
        <v>BNDES</v>
      </c>
      <c r="I61" s="48" t="s">
        <v>9</v>
      </c>
      <c r="J61" s="48"/>
      <c r="K61" s="49" t="n">
        <v>41498</v>
      </c>
      <c r="L61" s="50" t="n">
        <v>8321973.86</v>
      </c>
    </row>
    <row r="62" customFormat="false" ht="15.75" hidden="false" customHeight="true" outlineLevel="0" collapsed="false">
      <c r="C62" s="44"/>
      <c r="D62" s="47" t="s">
        <v>100</v>
      </c>
      <c r="E62" s="47" t="str">
        <f aca="false">VLOOKUP(D62,'TB - PROCV'!$C$3:$G$110,2,0)</f>
        <v>Ampliação do SAA de Petrolina</v>
      </c>
      <c r="F62" s="48" t="n">
        <v>103</v>
      </c>
      <c r="G62" s="48" t="s">
        <v>84</v>
      </c>
      <c r="H62" s="47" t="str">
        <f aca="false">VLOOKUP(D62,'TB - PROCV'!$C$3:$G$110,3,0)</f>
        <v>MINISTÉRIO DAS CIDADES</v>
      </c>
      <c r="I62" s="48" t="s">
        <v>9</v>
      </c>
      <c r="J62" s="48"/>
      <c r="K62" s="49" t="n">
        <v>41402</v>
      </c>
      <c r="L62" s="50" t="n">
        <v>7229730.66</v>
      </c>
    </row>
    <row r="63" customFormat="false" ht="15.75" hidden="false" customHeight="true" outlineLevel="0" collapsed="false">
      <c r="C63" s="44"/>
      <c r="D63" s="47" t="s">
        <v>86</v>
      </c>
      <c r="E63" s="47" t="str">
        <f aca="false">VLOOKUP(D63,'TB - PROCV'!$C$3:$G$110,2,0)</f>
        <v>Obras de Inversão Direta - GE - Repasse para aumento de Capital</v>
      </c>
      <c r="F63" s="48" t="n">
        <v>119</v>
      </c>
      <c r="G63" s="48" t="s">
        <v>84</v>
      </c>
      <c r="H63" s="47" t="str">
        <f aca="false">VLOOKUP(D63,'TB - PROCV'!$C$3:$G$110,3,0)</f>
        <v>GOVERNO DO ESTADO</v>
      </c>
      <c r="I63" s="48" t="s">
        <v>9</v>
      </c>
      <c r="J63" s="48"/>
      <c r="K63" s="49" t="n">
        <v>41431</v>
      </c>
      <c r="L63" s="50" t="n">
        <v>4200000</v>
      </c>
    </row>
    <row r="64" customFormat="false" ht="15.75" hidden="false" customHeight="true" outlineLevel="0" collapsed="false">
      <c r="C64" s="44"/>
      <c r="D64" s="47" t="s">
        <v>86</v>
      </c>
      <c r="E64" s="47" t="str">
        <f aca="false">VLOOKUP(D64,'TB - PROCV'!$C$3:$G$110,2,0)</f>
        <v>Obras de Inversão Direta - GE - Repasse para aumento de Capital</v>
      </c>
      <c r="F64" s="48" t="n">
        <v>119</v>
      </c>
      <c r="G64" s="48" t="s">
        <v>84</v>
      </c>
      <c r="H64" s="47" t="str">
        <f aca="false">VLOOKUP(D64,'TB - PROCV'!$C$3:$G$110,3,0)</f>
        <v>GOVERNO DO ESTADO</v>
      </c>
      <c r="I64" s="48" t="s">
        <v>9</v>
      </c>
      <c r="J64" s="48"/>
      <c r="K64" s="49" t="n">
        <v>41415</v>
      </c>
      <c r="L64" s="50" t="n">
        <v>1800000</v>
      </c>
    </row>
    <row r="65" customFormat="false" ht="15.75" hidden="false" customHeight="true" outlineLevel="0" collapsed="false">
      <c r="C65" s="44"/>
      <c r="D65" s="47" t="s">
        <v>86</v>
      </c>
      <c r="E65" s="47" t="str">
        <f aca="false">VLOOKUP(D65,'TB - PROCV'!$C$3:$G$110,2,0)</f>
        <v>Obras de Inversão Direta - GE - Repasse para aumento de Capital</v>
      </c>
      <c r="F65" s="48" t="n">
        <v>134</v>
      </c>
      <c r="G65" s="48" t="s">
        <v>84</v>
      </c>
      <c r="H65" s="47" t="str">
        <f aca="false">VLOOKUP(D65,'TB - PROCV'!$C$3:$G$110,3,0)</f>
        <v>GOVERNO DO ESTADO</v>
      </c>
      <c r="I65" s="48" t="s">
        <v>9</v>
      </c>
      <c r="J65" s="48"/>
      <c r="K65" s="49" t="n">
        <v>41436</v>
      </c>
      <c r="L65" s="50" t="n">
        <v>1900000</v>
      </c>
    </row>
    <row r="66" customFormat="false" ht="15.75" hidden="false" customHeight="true" outlineLevel="0" collapsed="false">
      <c r="C66" s="44"/>
      <c r="D66" s="47" t="s">
        <v>55</v>
      </c>
      <c r="E66" s="47" t="str">
        <f aca="false">VLOOKUP(D66,'TB - PROCV'!$C$3:$G$110,2,0)</f>
        <v>Adutora do Agreste - Obra</v>
      </c>
      <c r="F66" s="48" t="n">
        <v>102</v>
      </c>
      <c r="G66" s="48" t="s">
        <v>90</v>
      </c>
      <c r="H66" s="47" t="str">
        <f aca="false">VLOOKUP(D66,'TB - PROCV'!$C$3:$G$110,3,0)</f>
        <v>MINISTÉRIO DA INTEGRAÇÃO</v>
      </c>
      <c r="I66" s="48" t="s">
        <v>9</v>
      </c>
      <c r="J66" s="48"/>
      <c r="K66" s="49" t="n">
        <v>41414</v>
      </c>
      <c r="L66" s="50" t="n">
        <v>90528797.05</v>
      </c>
    </row>
    <row r="67" customFormat="false" ht="15.75" hidden="false" customHeight="true" outlineLevel="0" collapsed="false">
      <c r="C67" s="44"/>
      <c r="D67" s="47" t="s">
        <v>86</v>
      </c>
      <c r="E67" s="47" t="str">
        <f aca="false">VLOOKUP(D67,'TB - PROCV'!$C$3:$G$110,2,0)</f>
        <v>Obras de Inversão Direta - GE - Repasse para aumento de Capital</v>
      </c>
      <c r="F67" s="48" t="n">
        <v>134</v>
      </c>
      <c r="G67" s="48" t="s">
        <v>84</v>
      </c>
      <c r="H67" s="47" t="str">
        <f aca="false">VLOOKUP(D67,'TB - PROCV'!$C$3:$G$110,3,0)</f>
        <v>GOVERNO DO ESTADO</v>
      </c>
      <c r="I67" s="48" t="s">
        <v>9</v>
      </c>
      <c r="J67" s="48"/>
      <c r="K67" s="49" t="n">
        <v>41436</v>
      </c>
      <c r="L67" s="50" t="n">
        <v>1700000</v>
      </c>
    </row>
    <row r="68" customFormat="false" ht="15.75" hidden="false" customHeight="true" outlineLevel="0" collapsed="false">
      <c r="C68" s="44"/>
      <c r="D68" s="47" t="s">
        <v>86</v>
      </c>
      <c r="E68" s="47" t="str">
        <f aca="false">VLOOKUP(D68,'TB - PROCV'!$C$3:$G$110,2,0)</f>
        <v>Obras de Inversão Direta - GE - Repasse para aumento de Capital</v>
      </c>
      <c r="F68" s="48" t="n">
        <v>134</v>
      </c>
      <c r="G68" s="48" t="s">
        <v>84</v>
      </c>
      <c r="H68" s="47" t="str">
        <f aca="false">VLOOKUP(D68,'TB - PROCV'!$C$3:$G$110,3,0)</f>
        <v>GOVERNO DO ESTADO</v>
      </c>
      <c r="I68" s="48" t="s">
        <v>9</v>
      </c>
      <c r="J68" s="48"/>
      <c r="K68" s="49" t="n">
        <v>41429</v>
      </c>
      <c r="L68" s="50" t="n">
        <v>600000</v>
      </c>
    </row>
    <row r="69" customFormat="false" ht="15.75" hidden="false" customHeight="true" outlineLevel="0" collapsed="false">
      <c r="C69" s="44"/>
      <c r="D69" s="47" t="s">
        <v>86</v>
      </c>
      <c r="E69" s="47" t="str">
        <f aca="false">VLOOKUP(D69,'TB - PROCV'!$C$3:$G$110,2,0)</f>
        <v>Obras de Inversão Direta - GE - Repasse para aumento de Capital</v>
      </c>
      <c r="F69" s="48" t="n">
        <v>134</v>
      </c>
      <c r="G69" s="48" t="s">
        <v>84</v>
      </c>
      <c r="H69" s="47" t="str">
        <f aca="false">VLOOKUP(D69,'TB - PROCV'!$C$3:$G$110,3,0)</f>
        <v>GOVERNO DO ESTADO</v>
      </c>
      <c r="I69" s="48" t="s">
        <v>9</v>
      </c>
      <c r="J69" s="48"/>
      <c r="K69" s="49" t="n">
        <v>41436</v>
      </c>
      <c r="L69" s="50" t="n">
        <v>1000000</v>
      </c>
    </row>
    <row r="70" customFormat="false" ht="15.75" hidden="false" customHeight="true" outlineLevel="0" collapsed="false">
      <c r="C70" s="44"/>
      <c r="D70" s="47" t="s">
        <v>86</v>
      </c>
      <c r="E70" s="47" t="str">
        <f aca="false">VLOOKUP(D70,'TB - PROCV'!$C$3:$G$110,2,0)</f>
        <v>Obras de Inversão Direta - GE - Repasse para aumento de Capital</v>
      </c>
      <c r="F70" s="48" t="n">
        <v>134</v>
      </c>
      <c r="G70" s="48" t="s">
        <v>84</v>
      </c>
      <c r="H70" s="47" t="str">
        <f aca="false">VLOOKUP(D70,'TB - PROCV'!$C$3:$G$110,3,0)</f>
        <v>GOVERNO DO ESTADO</v>
      </c>
      <c r="I70" s="48" t="s">
        <v>9</v>
      </c>
      <c r="J70" s="48"/>
      <c r="K70" s="49" t="n">
        <v>41436</v>
      </c>
      <c r="L70" s="50" t="n">
        <v>7500000</v>
      </c>
    </row>
    <row r="71" customFormat="false" ht="15.75" hidden="false" customHeight="true" outlineLevel="0" collapsed="false">
      <c r="C71" s="44"/>
      <c r="D71" s="47" t="s">
        <v>86</v>
      </c>
      <c r="E71" s="47" t="str">
        <f aca="false">VLOOKUP(D71,'TB - PROCV'!$C$3:$G$110,2,0)</f>
        <v>Obras de Inversão Direta - GE - Repasse para aumento de Capital</v>
      </c>
      <c r="F71" s="48" t="n">
        <v>134</v>
      </c>
      <c r="G71" s="48" t="s">
        <v>84</v>
      </c>
      <c r="H71" s="47" t="str">
        <f aca="false">VLOOKUP(D71,'TB - PROCV'!$C$3:$G$110,3,0)</f>
        <v>GOVERNO DO ESTADO</v>
      </c>
      <c r="I71" s="48" t="s">
        <v>9</v>
      </c>
      <c r="J71" s="48"/>
      <c r="K71" s="49" t="n">
        <v>41436</v>
      </c>
      <c r="L71" s="50" t="n">
        <v>800000</v>
      </c>
    </row>
    <row r="72" customFormat="false" ht="15.75" hidden="false" customHeight="true" outlineLevel="0" collapsed="false">
      <c r="C72" s="44"/>
      <c r="D72" s="47" t="s">
        <v>86</v>
      </c>
      <c r="E72" s="47" t="str">
        <f aca="false">VLOOKUP(D72,'TB - PROCV'!$C$3:$G$110,2,0)</f>
        <v>Obras de Inversão Direta - GE - Repasse para aumento de Capital</v>
      </c>
      <c r="F72" s="48" t="n">
        <v>134</v>
      </c>
      <c r="G72" s="48" t="s">
        <v>84</v>
      </c>
      <c r="H72" s="47" t="str">
        <f aca="false">VLOOKUP(D72,'TB - PROCV'!$C$3:$G$110,3,0)</f>
        <v>GOVERNO DO ESTADO</v>
      </c>
      <c r="I72" s="48" t="s">
        <v>9</v>
      </c>
      <c r="J72" s="48"/>
      <c r="K72" s="49" t="n">
        <v>41436</v>
      </c>
      <c r="L72" s="50" t="n">
        <v>200000</v>
      </c>
    </row>
    <row r="73" customFormat="false" ht="15.75" hidden="false" customHeight="true" outlineLevel="0" collapsed="false">
      <c r="C73" s="44"/>
      <c r="D73" s="47" t="s">
        <v>88</v>
      </c>
      <c r="E73" s="47" t="str">
        <f aca="false">VLOOKUP(D73,'TB - PROCV'!$C$3:$G$110,2,0)</f>
        <v>Implantção SES Nazaré da Mata</v>
      </c>
      <c r="F73" s="48" t="n">
        <v>103</v>
      </c>
      <c r="G73" s="48" t="s">
        <v>84</v>
      </c>
      <c r="H73" s="47" t="str">
        <f aca="false">VLOOKUP(D73,'TB - PROCV'!$C$3:$G$110,3,0)</f>
        <v>MINISTÉRIO DAS CIDADES</v>
      </c>
      <c r="I73" s="48" t="s">
        <v>9</v>
      </c>
      <c r="J73" s="48"/>
      <c r="K73" s="49" t="n">
        <v>41423</v>
      </c>
      <c r="L73" s="50" t="n">
        <v>973952.04</v>
      </c>
    </row>
    <row r="74" customFormat="false" ht="15.75" hidden="false" customHeight="true" outlineLevel="0" collapsed="false">
      <c r="C74" s="44"/>
      <c r="D74" s="47" t="s">
        <v>101</v>
      </c>
      <c r="E74" s="47" t="str">
        <f aca="false">VLOOKUP(D74,'TB - PROCV'!$C$3:$G$110,2,0)</f>
        <v>Projeto SES Arcoverde</v>
      </c>
      <c r="F74" s="48" t="n">
        <v>102</v>
      </c>
      <c r="G74" s="48" t="s">
        <v>90</v>
      </c>
      <c r="H74" s="47" t="str">
        <f aca="false">VLOOKUP(D74,'TB - PROCV'!$C$3:$G$110,3,0)</f>
        <v>MINISTÉRIO DAS CIDADES</v>
      </c>
      <c r="I74" s="48" t="s">
        <v>9</v>
      </c>
      <c r="J74" s="48"/>
      <c r="K74" s="49" t="n">
        <v>41423</v>
      </c>
      <c r="L74" s="50" t="n">
        <v>231193.08</v>
      </c>
    </row>
    <row r="75" customFormat="false" ht="15.75" hidden="false" customHeight="true" outlineLevel="0" collapsed="false">
      <c r="C75" s="44"/>
      <c r="D75" s="47" t="s">
        <v>51</v>
      </c>
      <c r="E75" s="47" t="str">
        <f aca="false">VLOOKUP(D75,'TB - PROCV'!$C$3:$G$110,2,0)</f>
        <v>Ampliação do SES do Recife - Proest Área 01</v>
      </c>
      <c r="F75" s="48" t="n">
        <v>102</v>
      </c>
      <c r="G75" s="48" t="s">
        <v>90</v>
      </c>
      <c r="H75" s="47" t="str">
        <f aca="false">VLOOKUP(D75,'TB - PROCV'!$C$3:$G$110,3,0)</f>
        <v>MINISTÉRIO DAS CIDADES</v>
      </c>
      <c r="I75" s="48" t="s">
        <v>9</v>
      </c>
      <c r="J75" s="48"/>
      <c r="K75" s="49" t="n">
        <v>41465</v>
      </c>
      <c r="L75" s="50" t="n">
        <v>2050709.81</v>
      </c>
    </row>
    <row r="76" customFormat="false" ht="15.75" hidden="false" customHeight="true" outlineLevel="0" collapsed="false">
      <c r="C76" s="44"/>
      <c r="D76" s="47" t="s">
        <v>86</v>
      </c>
      <c r="E76" s="47" t="str">
        <f aca="false">VLOOKUP(D76,'TB - PROCV'!$C$3:$G$110,2,0)</f>
        <v>Obras de Inversão Direta - GE - Repasse para aumento de Capital</v>
      </c>
      <c r="F76" s="48" t="n">
        <v>101</v>
      </c>
      <c r="G76" s="48" t="s">
        <v>84</v>
      </c>
      <c r="H76" s="47" t="str">
        <f aca="false">VLOOKUP(D76,'TB - PROCV'!$C$3:$G$110,3,0)</f>
        <v>GOVERNO DO ESTADO</v>
      </c>
      <c r="I76" s="48" t="s">
        <v>9</v>
      </c>
      <c r="J76" s="48"/>
      <c r="K76" s="49" t="n">
        <v>41478</v>
      </c>
      <c r="L76" s="50" t="n">
        <v>5433500</v>
      </c>
    </row>
    <row r="77" customFormat="false" ht="15.75" hidden="false" customHeight="true" outlineLevel="0" collapsed="false">
      <c r="C77" s="44"/>
      <c r="D77" s="47" t="s">
        <v>55</v>
      </c>
      <c r="E77" s="47" t="str">
        <f aca="false">VLOOKUP(D77,'TB - PROCV'!$C$3:$G$110,2,0)</f>
        <v>Adutora do Agreste - Obra</v>
      </c>
      <c r="F77" s="48" t="n">
        <v>102</v>
      </c>
      <c r="G77" s="48" t="s">
        <v>90</v>
      </c>
      <c r="H77" s="47" t="str">
        <f aca="false">VLOOKUP(D77,'TB - PROCV'!$C$3:$G$110,3,0)</f>
        <v>MINISTÉRIO DA INTEGRAÇÃO</v>
      </c>
      <c r="I77" s="48" t="s">
        <v>9</v>
      </c>
      <c r="J77" s="48"/>
      <c r="K77" s="49" t="n">
        <v>41445</v>
      </c>
      <c r="L77" s="50" t="n">
        <v>107147376.39</v>
      </c>
    </row>
    <row r="78" customFormat="false" ht="15.75" hidden="false" customHeight="true" outlineLevel="0" collapsed="false">
      <c r="C78" s="44"/>
      <c r="D78" s="47" t="s">
        <v>102</v>
      </c>
      <c r="E78" s="47" t="str">
        <f aca="false">VLOOKUP(D78,'TB - PROCV'!$C$3:$G$110,2,0)</f>
        <v>Elaboração do SES Pesqueira - Projeto</v>
      </c>
      <c r="F78" s="48" t="n">
        <v>103</v>
      </c>
      <c r="G78" s="48" t="s">
        <v>84</v>
      </c>
      <c r="H78" s="47" t="str">
        <f aca="false">VLOOKUP(D78,'TB - PROCV'!$C$3:$G$110,3,0)</f>
        <v>MINISTÉRIO DAS CIDADES</v>
      </c>
      <c r="I78" s="48" t="s">
        <v>9</v>
      </c>
      <c r="J78" s="48"/>
      <c r="K78" s="49" t="n">
        <v>41480</v>
      </c>
      <c r="L78" s="50" t="n">
        <v>79981.24</v>
      </c>
    </row>
    <row r="79" customFormat="false" ht="15.75" hidden="false" customHeight="true" outlineLevel="0" collapsed="false">
      <c r="C79" s="44"/>
      <c r="D79" s="47" t="s">
        <v>103</v>
      </c>
      <c r="E79" s="47" t="str">
        <f aca="false">VLOOKUP(D79,'TB - PROCV'!$C$3:$G$110,2,0)</f>
        <v>Construção da Barragem do Engenho Maranhão</v>
      </c>
      <c r="F79" s="48" t="n">
        <v>135</v>
      </c>
      <c r="G79" s="48" t="s">
        <v>84</v>
      </c>
      <c r="H79" s="47" t="str">
        <f aca="false">VLOOKUP(D79,'TB - PROCV'!$C$3:$G$110,3,0)</f>
        <v>FINISA</v>
      </c>
      <c r="I79" s="48" t="s">
        <v>9</v>
      </c>
      <c r="J79" s="48"/>
      <c r="K79" s="49" t="n">
        <v>41506</v>
      </c>
      <c r="L79" s="50" t="n">
        <v>1000000</v>
      </c>
    </row>
    <row r="80" customFormat="false" ht="15.75" hidden="false" customHeight="true" outlineLevel="0" collapsed="false">
      <c r="C80" s="44"/>
      <c r="D80" s="47" t="s">
        <v>104</v>
      </c>
      <c r="E80" s="47" t="str">
        <f aca="false">VLOOKUP(D80,'TB - PROCV'!$C$3:$G$110,2,0)</f>
        <v>Construção da Barragem do Engenho Pereira</v>
      </c>
      <c r="F80" s="48" t="n">
        <v>135</v>
      </c>
      <c r="G80" s="48" t="s">
        <v>84</v>
      </c>
      <c r="H80" s="47" t="str">
        <f aca="false">VLOOKUP(D80,'TB - PROCV'!$C$3:$G$110,3,0)</f>
        <v>FINISA</v>
      </c>
      <c r="I80" s="48" t="s">
        <v>9</v>
      </c>
      <c r="J80" s="48"/>
      <c r="K80" s="49" t="n">
        <v>41506</v>
      </c>
      <c r="L80" s="50" t="n">
        <v>9000000</v>
      </c>
    </row>
    <row r="81" customFormat="false" ht="15.75" hidden="false" customHeight="true" outlineLevel="0" collapsed="false">
      <c r="C81" s="44"/>
      <c r="D81" s="47" t="s">
        <v>83</v>
      </c>
      <c r="E81" s="47" t="str">
        <f aca="false">VLOOKUP(D81,'TB - PROCV'!$C$3:$G$110,2,0)</f>
        <v>PSH - Programa de Sustentabilidade Hidríca</v>
      </c>
      <c r="F81" s="48" t="n">
        <v>103</v>
      </c>
      <c r="G81" s="48" t="s">
        <v>84</v>
      </c>
      <c r="H81" s="47" t="str">
        <f aca="false">VLOOKUP(D81,'TB - PROCV'!$C$3:$G$110,3,0)</f>
        <v>BIRD - BANCO MUNDIAL - PSH</v>
      </c>
      <c r="I81" s="48" t="s">
        <v>9</v>
      </c>
      <c r="J81" s="48"/>
      <c r="K81" s="49" t="n">
        <v>41507</v>
      </c>
      <c r="L81" s="50" t="n">
        <v>134100</v>
      </c>
    </row>
    <row r="82" customFormat="false" ht="15.75" hidden="false" customHeight="true" outlineLevel="0" collapsed="false">
      <c r="C82" s="44"/>
      <c r="D82" s="47" t="s">
        <v>83</v>
      </c>
      <c r="E82" s="47" t="str">
        <f aca="false">VLOOKUP(D82,'TB - PROCV'!$C$3:$G$110,2,0)</f>
        <v>PSH - Programa de Sustentabilidade Hidríca</v>
      </c>
      <c r="F82" s="48" t="n">
        <v>103</v>
      </c>
      <c r="G82" s="48" t="s">
        <v>84</v>
      </c>
      <c r="H82" s="47" t="str">
        <f aca="false">VLOOKUP(D82,'TB - PROCV'!$C$3:$G$110,3,0)</f>
        <v>BIRD - BANCO MUNDIAL - PSH</v>
      </c>
      <c r="I82" s="48" t="s">
        <v>9</v>
      </c>
      <c r="J82" s="48"/>
      <c r="K82" s="49" t="n">
        <v>41530</v>
      </c>
      <c r="L82" s="50" t="n">
        <v>28040</v>
      </c>
    </row>
    <row r="83" customFormat="false" ht="15.75" hidden="false" customHeight="true" outlineLevel="0" collapsed="false">
      <c r="C83" s="44"/>
      <c r="D83" s="47" t="s">
        <v>95</v>
      </c>
      <c r="E83" s="47" t="str">
        <f aca="false">VLOOKUP(D83,'TB - PROCV'!$C$3:$G$110,2,0)</f>
        <v>Implantação do SES do Proest Área 02</v>
      </c>
      <c r="F83" s="48" t="n">
        <v>103</v>
      </c>
      <c r="G83" s="48" t="s">
        <v>84</v>
      </c>
      <c r="H83" s="47" t="str">
        <f aca="false">VLOOKUP(D83,'TB - PROCV'!$C$3:$G$110,3,0)</f>
        <v>MINISTÉRIO DAS CIDADES</v>
      </c>
      <c r="I83" s="48" t="s">
        <v>9</v>
      </c>
      <c r="J83" s="48"/>
      <c r="K83" s="49" t="n">
        <v>41502</v>
      </c>
      <c r="L83" s="50" t="n">
        <v>1549316.82</v>
      </c>
    </row>
    <row r="84" customFormat="false" ht="15.75" hidden="false" customHeight="true" outlineLevel="0" collapsed="false">
      <c r="C84" s="44"/>
      <c r="D84" s="47" t="s">
        <v>88</v>
      </c>
      <c r="E84" s="47" t="str">
        <f aca="false">VLOOKUP(D84,'TB - PROCV'!$C$3:$G$110,2,0)</f>
        <v>Implantção SES Nazaré da Mata</v>
      </c>
      <c r="F84" s="48" t="n">
        <v>103</v>
      </c>
      <c r="G84" s="48" t="s">
        <v>84</v>
      </c>
      <c r="H84" s="47" t="str">
        <f aca="false">VLOOKUP(D84,'TB - PROCV'!$C$3:$G$110,3,0)</f>
        <v>MINISTÉRIO DAS CIDADES</v>
      </c>
      <c r="I84" s="48" t="s">
        <v>9</v>
      </c>
      <c r="J84" s="48"/>
      <c r="K84" s="49" t="n">
        <v>41517</v>
      </c>
      <c r="L84" s="50" t="n">
        <v>350601.77</v>
      </c>
    </row>
    <row r="85" customFormat="false" ht="15.75" hidden="false" customHeight="true" outlineLevel="0" collapsed="false">
      <c r="C85" s="44"/>
      <c r="D85" s="47" t="s">
        <v>94</v>
      </c>
      <c r="E85" s="47" t="str">
        <f aca="false">VLOOKUP(D85,'TB - PROCV'!$C$3:$G$110,2,0)</f>
        <v>Perdas no SAA de Salgueiro</v>
      </c>
      <c r="F85" s="48" t="n">
        <v>102</v>
      </c>
      <c r="G85" s="48" t="s">
        <v>90</v>
      </c>
      <c r="H85" s="47" t="str">
        <f aca="false">VLOOKUP(D85,'TB - PROCV'!$C$3:$G$110,3,0)</f>
        <v>MINISTÉRIO DAS CIDADES</v>
      </c>
      <c r="I85" s="48" t="s">
        <v>9</v>
      </c>
      <c r="J85" s="48"/>
      <c r="K85" s="49" t="n">
        <v>41505</v>
      </c>
      <c r="L85" s="50" t="n">
        <v>840158.69</v>
      </c>
    </row>
    <row r="86" customFormat="false" ht="15.75" hidden="false" customHeight="true" outlineLevel="0" collapsed="false">
      <c r="C86" s="44"/>
      <c r="D86" s="47" t="s">
        <v>96</v>
      </c>
      <c r="E86" s="47" t="str">
        <f aca="false">VLOOKUP(D86,'TB - PROCV'!$C$3:$G$110,2,0)</f>
        <v>Anéis Secundários</v>
      </c>
      <c r="F86" s="48" t="n">
        <v>103</v>
      </c>
      <c r="G86" s="48" t="s">
        <v>84</v>
      </c>
      <c r="H86" s="47" t="str">
        <f aca="false">VLOOKUP(D86,'TB - PROCV'!$C$3:$G$110,3,0)</f>
        <v>MINISTÉRIO DAS CIDADES</v>
      </c>
      <c r="I86" s="48" t="s">
        <v>9</v>
      </c>
      <c r="J86" s="48"/>
      <c r="K86" s="49" t="n">
        <v>41505</v>
      </c>
      <c r="L86" s="50" t="n">
        <v>18070123.76</v>
      </c>
    </row>
    <row r="87" customFormat="false" ht="15.75" hidden="false" customHeight="true" outlineLevel="0" collapsed="false">
      <c r="C87" s="44"/>
      <c r="D87" s="47" t="s">
        <v>51</v>
      </c>
      <c r="E87" s="47" t="str">
        <f aca="false">VLOOKUP(D87,'TB - PROCV'!$C$3:$G$110,2,0)</f>
        <v>Ampliação do SES do Recife - Proest Área 01</v>
      </c>
      <c r="F87" s="48" t="n">
        <v>102</v>
      </c>
      <c r="G87" s="48" t="s">
        <v>90</v>
      </c>
      <c r="H87" s="47" t="str">
        <f aca="false">VLOOKUP(D87,'TB - PROCV'!$C$3:$G$110,3,0)</f>
        <v>MINISTÉRIO DAS CIDADES</v>
      </c>
      <c r="I87" s="48" t="s">
        <v>9</v>
      </c>
      <c r="J87" s="48"/>
      <c r="K87" s="49" t="n">
        <v>41513</v>
      </c>
      <c r="L87" s="50" t="n">
        <v>1508544.56</v>
      </c>
    </row>
    <row r="88" customFormat="false" ht="15.75" hidden="false" customHeight="true" outlineLevel="0" collapsed="false">
      <c r="C88" s="44"/>
      <c r="D88" s="47" t="s">
        <v>105</v>
      </c>
      <c r="E88" s="47" t="str">
        <f aca="false">VLOOKUP(D88,'TB - PROCV'!$C$3:$G$110,2,0)</f>
        <v>Adequação/Ampliação do Distrito 8A</v>
      </c>
      <c r="F88" s="48" t="n">
        <v>103</v>
      </c>
      <c r="G88" s="48" t="s">
        <v>84</v>
      </c>
      <c r="H88" s="47" t="str">
        <f aca="false">VLOOKUP(D88,'TB - PROCV'!$C$3:$G$110,3,0)</f>
        <v>MINISTÉRIO DAS CIDADES</v>
      </c>
      <c r="I88" s="48" t="s">
        <v>9</v>
      </c>
      <c r="J88" s="48"/>
      <c r="K88" s="49" t="n">
        <v>41520</v>
      </c>
      <c r="L88" s="50" t="n">
        <v>2395458.1</v>
      </c>
    </row>
    <row r="89" customFormat="false" ht="15.75" hidden="false" customHeight="true" outlineLevel="0" collapsed="false">
      <c r="C89" s="44"/>
      <c r="D89" s="47" t="s">
        <v>106</v>
      </c>
      <c r="E89" s="47" t="str">
        <f aca="false">VLOOKUP(D89,'TB - PROCV'!$C$3:$G$110,2,0)</f>
        <v>Ampliação do SAA de Aliança - Projeto</v>
      </c>
      <c r="F89" s="48" t="n">
        <v>103</v>
      </c>
      <c r="G89" s="48" t="s">
        <v>84</v>
      </c>
      <c r="H89" s="47" t="str">
        <f aca="false">VLOOKUP(D89,'TB - PROCV'!$C$3:$G$110,3,0)</f>
        <v>MINISTÉRIO DAS CIDADES</v>
      </c>
      <c r="I89" s="48" t="s">
        <v>9</v>
      </c>
      <c r="J89" s="48"/>
      <c r="K89" s="49" t="n">
        <v>41527</v>
      </c>
      <c r="L89" s="50" t="n">
        <v>36377.22</v>
      </c>
    </row>
    <row r="90" customFormat="false" ht="15.75" hidden="false" customHeight="true" outlineLevel="0" collapsed="false">
      <c r="C90" s="44"/>
      <c r="D90" s="47" t="s">
        <v>107</v>
      </c>
      <c r="E90" s="47" t="str">
        <f aca="false">VLOOKUP(D90,'TB - PROCV'!$C$3:$G$110,2,0)</f>
        <v>Setorização Distrito 1B</v>
      </c>
      <c r="F90" s="48" t="n">
        <v>103</v>
      </c>
      <c r="G90" s="48" t="s">
        <v>84</v>
      </c>
      <c r="H90" s="47" t="str">
        <f aca="false">VLOOKUP(D90,'TB - PROCV'!$C$3:$G$110,3,0)</f>
        <v>MINISTÉRIO DAS CIDADES</v>
      </c>
      <c r="I90" s="48" t="s">
        <v>9</v>
      </c>
      <c r="J90" s="48"/>
      <c r="K90" s="49" t="n">
        <v>41527</v>
      </c>
      <c r="L90" s="50" t="n">
        <v>105781.73</v>
      </c>
    </row>
    <row r="91" customFormat="false" ht="15.75" hidden="false" customHeight="true" outlineLevel="0" collapsed="false">
      <c r="C91" s="44"/>
      <c r="D91" s="47" t="s">
        <v>55</v>
      </c>
      <c r="E91" s="47" t="str">
        <f aca="false">VLOOKUP(D91,'TB - PROCV'!$C$3:$G$110,2,0)</f>
        <v>Adutora do Agreste - Obra</v>
      </c>
      <c r="F91" s="48" t="n">
        <v>102</v>
      </c>
      <c r="G91" s="48" t="s">
        <v>90</v>
      </c>
      <c r="H91" s="47" t="str">
        <f aca="false">VLOOKUP(D91,'TB - PROCV'!$C$3:$G$110,3,0)</f>
        <v>MINISTÉRIO DA INTEGRAÇÃO</v>
      </c>
      <c r="I91" s="48" t="s">
        <v>9</v>
      </c>
      <c r="J91" s="48"/>
      <c r="K91" s="49" t="n">
        <v>41540</v>
      </c>
      <c r="L91" s="50" t="n">
        <v>56902226.56</v>
      </c>
    </row>
    <row r="92" customFormat="false" ht="15.75" hidden="false" customHeight="true" outlineLevel="0" collapsed="false">
      <c r="C92" s="44"/>
      <c r="D92" s="47" t="s">
        <v>51</v>
      </c>
      <c r="E92" s="47" t="str">
        <f aca="false">VLOOKUP(D92,'TB - PROCV'!$C$3:$G$110,2,0)</f>
        <v>Ampliação do SES do Recife - Proest Área 01</v>
      </c>
      <c r="F92" s="48" t="n">
        <v>102</v>
      </c>
      <c r="G92" s="48" t="s">
        <v>90</v>
      </c>
      <c r="H92" s="47" t="str">
        <f aca="false">VLOOKUP(D92,'TB - PROCV'!$C$3:$G$110,3,0)</f>
        <v>MINISTÉRIO DAS CIDADES</v>
      </c>
      <c r="I92" s="48" t="s">
        <v>9</v>
      </c>
      <c r="J92" s="48"/>
      <c r="K92" s="49" t="n">
        <v>41537</v>
      </c>
      <c r="L92" s="50" t="n">
        <v>983528.77</v>
      </c>
    </row>
    <row r="93" customFormat="false" ht="15.75" hidden="false" customHeight="true" outlineLevel="0" collapsed="false">
      <c r="C93" s="44"/>
      <c r="D93" s="47" t="s">
        <v>101</v>
      </c>
      <c r="E93" s="47" t="str">
        <f aca="false">VLOOKUP(D93,'TB - PROCV'!$C$3:$G$110,2,0)</f>
        <v>Projeto SES Arcoverde</v>
      </c>
      <c r="F93" s="48" t="n">
        <v>102</v>
      </c>
      <c r="G93" s="48" t="s">
        <v>90</v>
      </c>
      <c r="H93" s="47" t="str">
        <f aca="false">VLOOKUP(D93,'TB - PROCV'!$C$3:$G$110,3,0)</f>
        <v>MINISTÉRIO DAS CIDADES</v>
      </c>
      <c r="I93" s="48" t="s">
        <v>9</v>
      </c>
      <c r="J93" s="48"/>
      <c r="K93" s="49" t="n">
        <v>41535</v>
      </c>
      <c r="L93" s="50" t="n">
        <v>66815.69</v>
      </c>
    </row>
    <row r="94" customFormat="false" ht="15.75" hidden="false" customHeight="true" outlineLevel="0" collapsed="false">
      <c r="C94" s="44"/>
      <c r="D94" s="47" t="s">
        <v>108</v>
      </c>
      <c r="E94" s="47" t="str">
        <f aca="false">VLOOKUP(D94,'TB - PROCV'!$C$3:$G$110,2,0)</f>
        <v>Implantação do SAA Betânia</v>
      </c>
      <c r="F94" s="48" t="n">
        <v>102</v>
      </c>
      <c r="G94" s="48" t="s">
        <v>90</v>
      </c>
      <c r="H94" s="47" t="str">
        <f aca="false">VLOOKUP(D94,'TB - PROCV'!$C$3:$G$110,3,0)</f>
        <v>FUNASA</v>
      </c>
      <c r="I94" s="48" t="s">
        <v>9</v>
      </c>
      <c r="J94" s="48"/>
      <c r="K94" s="49" t="n">
        <v>41577</v>
      </c>
      <c r="L94" s="50" t="n">
        <v>1429072.17</v>
      </c>
    </row>
    <row r="95" customFormat="false" ht="15.75" hidden="false" customHeight="true" outlineLevel="0" collapsed="false">
      <c r="C95" s="44"/>
      <c r="D95" s="47" t="s">
        <v>86</v>
      </c>
      <c r="E95" s="47" t="str">
        <f aca="false">VLOOKUP(D95,'TB - PROCV'!$C$3:$G$110,2,0)</f>
        <v>Obras de Inversão Direta - GE - Repasse para aumento de Capital</v>
      </c>
      <c r="F95" s="48" t="n">
        <v>101</v>
      </c>
      <c r="G95" s="48" t="s">
        <v>84</v>
      </c>
      <c r="H95" s="47" t="str">
        <f aca="false">VLOOKUP(D95,'TB - PROCV'!$C$3:$G$110,3,0)</f>
        <v>GOVERNO DO ESTADO</v>
      </c>
      <c r="I95" s="48" t="s">
        <v>9</v>
      </c>
      <c r="J95" s="48"/>
      <c r="K95" s="49" t="n">
        <v>41551</v>
      </c>
      <c r="L95" s="50" t="n">
        <v>14000000</v>
      </c>
    </row>
    <row r="96" customFormat="false" ht="15.75" hidden="false" customHeight="true" outlineLevel="0" collapsed="false">
      <c r="C96" s="44"/>
      <c r="D96" s="47" t="s">
        <v>104</v>
      </c>
      <c r="E96" s="47" t="str">
        <f aca="false">VLOOKUP(D96,'TB - PROCV'!$C$3:$G$110,2,0)</f>
        <v>Construção da Barragem do Engenho Pereira</v>
      </c>
      <c r="F96" s="48" t="n">
        <v>135</v>
      </c>
      <c r="G96" s="48" t="s">
        <v>84</v>
      </c>
      <c r="H96" s="47" t="str">
        <f aca="false">VLOOKUP(D96,'TB - PROCV'!$C$3:$G$110,3,0)</f>
        <v>FINISA</v>
      </c>
      <c r="I96" s="48" t="s">
        <v>9</v>
      </c>
      <c r="J96" s="48"/>
      <c r="K96" s="49" t="n">
        <v>41558</v>
      </c>
      <c r="L96" s="50" t="n">
        <v>5000000</v>
      </c>
    </row>
    <row r="97" customFormat="false" ht="15.75" hidden="false" customHeight="true" outlineLevel="0" collapsed="false">
      <c r="C97" s="44"/>
      <c r="D97" s="47" t="s">
        <v>100</v>
      </c>
      <c r="E97" s="47" t="str">
        <f aca="false">VLOOKUP(D97,'TB - PROCV'!$C$3:$G$110,2,0)</f>
        <v>Ampliação do SAA de Petrolina</v>
      </c>
      <c r="F97" s="48" t="n">
        <v>103</v>
      </c>
      <c r="G97" s="48" t="s">
        <v>84</v>
      </c>
      <c r="H97" s="47" t="str">
        <f aca="false">VLOOKUP(D97,'TB - PROCV'!$C$3:$G$110,3,0)</f>
        <v>MINISTÉRIO DAS CIDADES</v>
      </c>
      <c r="I97" s="48" t="s">
        <v>9</v>
      </c>
      <c r="J97" s="48"/>
      <c r="K97" s="49" t="n">
        <v>41548</v>
      </c>
      <c r="L97" s="50" t="n">
        <v>4460439.82</v>
      </c>
    </row>
    <row r="98" customFormat="false" ht="15.75" hidden="false" customHeight="true" outlineLevel="0" collapsed="false">
      <c r="C98" s="44"/>
      <c r="D98" s="47" t="s">
        <v>109</v>
      </c>
      <c r="E98" s="47" t="str">
        <f aca="false">VLOOKUP(D98,'TB - PROCV'!$C$3:$G$110,2,0)</f>
        <v>Implantação de Captação no Sistema Cabrobó</v>
      </c>
      <c r="F98" s="48" t="n">
        <v>102</v>
      </c>
      <c r="G98" s="48" t="s">
        <v>90</v>
      </c>
      <c r="H98" s="47" t="str">
        <f aca="false">VLOOKUP(D98,'TB - PROCV'!$C$3:$G$110,3,0)</f>
        <v>MINISTÉRIO DA INTEGRAÇÃO</v>
      </c>
      <c r="I98" s="48" t="s">
        <v>9</v>
      </c>
      <c r="J98" s="48"/>
      <c r="K98" s="49" t="n">
        <v>41557</v>
      </c>
      <c r="L98" s="50" t="n">
        <v>297066.43</v>
      </c>
    </row>
    <row r="99" customFormat="false" ht="15.75" hidden="false" customHeight="true" outlineLevel="0" collapsed="false">
      <c r="C99" s="44"/>
      <c r="D99" s="47" t="s">
        <v>110</v>
      </c>
      <c r="E99" s="47" t="str">
        <f aca="false">VLOOKUP(D99,'TB - PROCV'!$C$3:$G$110,2,0)</f>
        <v>Reforço de Produção Sistema ITAÍBA</v>
      </c>
      <c r="F99" s="48" t="n">
        <v>102</v>
      </c>
      <c r="G99" s="48" t="s">
        <v>90</v>
      </c>
      <c r="H99" s="47" t="str">
        <f aca="false">VLOOKUP(D99,'TB - PROCV'!$C$3:$G$110,3,0)</f>
        <v>MINISTÉRIO DA INTEGRAÇÃO</v>
      </c>
      <c r="I99" s="48" t="s">
        <v>9</v>
      </c>
      <c r="J99" s="48"/>
      <c r="K99" s="49" t="n">
        <v>41631</v>
      </c>
      <c r="L99" s="50" t="n">
        <v>311713.2</v>
      </c>
    </row>
    <row r="100" customFormat="false" ht="15.75" hidden="false" customHeight="true" outlineLevel="0" collapsed="false">
      <c r="C100" s="44"/>
      <c r="D100" s="47" t="s">
        <v>83</v>
      </c>
      <c r="E100" s="47" t="str">
        <f aca="false">VLOOKUP(D100,'TB - PROCV'!$C$3:$G$110,2,0)</f>
        <v>PSH - Programa de Sustentabilidade Hidríca</v>
      </c>
      <c r="F100" s="48" t="n">
        <v>103</v>
      </c>
      <c r="G100" s="48" t="s">
        <v>84</v>
      </c>
      <c r="H100" s="47" t="str">
        <f aca="false">VLOOKUP(D100,'TB - PROCV'!$C$3:$G$110,3,0)</f>
        <v>BIRD - BANCO MUNDIAL - PSH</v>
      </c>
      <c r="I100" s="48" t="s">
        <v>9</v>
      </c>
      <c r="J100" s="48"/>
      <c r="K100" s="49" t="n">
        <v>41597</v>
      </c>
      <c r="L100" s="50" t="n">
        <v>1530000</v>
      </c>
    </row>
    <row r="101" customFormat="false" ht="15.75" hidden="false" customHeight="true" outlineLevel="0" collapsed="false">
      <c r="C101" s="44"/>
      <c r="D101" s="47" t="s">
        <v>111</v>
      </c>
      <c r="E101" s="47" t="str">
        <f aca="false">VLOOKUP(D101,'TB - PROCV'!$C$3:$G$110,2,0)</f>
        <v>Ampliação do SAA de Ipojuca</v>
      </c>
      <c r="F101" s="48" t="n">
        <v>102</v>
      </c>
      <c r="G101" s="48" t="s">
        <v>90</v>
      </c>
      <c r="H101" s="47" t="str">
        <f aca="false">VLOOKUP(D101,'TB - PROCV'!$C$3:$G$110,3,0)</f>
        <v>MINISTÉRIO DAS CIDADES</v>
      </c>
      <c r="I101" s="48" t="s">
        <v>9</v>
      </c>
      <c r="J101" s="48"/>
      <c r="K101" s="49" t="n">
        <v>41569</v>
      </c>
      <c r="L101" s="50" t="n">
        <v>496700.44</v>
      </c>
    </row>
    <row r="102" customFormat="false" ht="15.75" hidden="false" customHeight="true" outlineLevel="0" collapsed="false">
      <c r="C102" s="44"/>
      <c r="D102" s="47" t="s">
        <v>51</v>
      </c>
      <c r="E102" s="47" t="str">
        <f aca="false">VLOOKUP(D102,'TB - PROCV'!$C$3:$G$110,2,0)</f>
        <v>Ampliação do SES do Recife - Proest Área 01</v>
      </c>
      <c r="F102" s="48" t="n">
        <v>102</v>
      </c>
      <c r="G102" s="48" t="s">
        <v>90</v>
      </c>
      <c r="H102" s="47" t="str">
        <f aca="false">VLOOKUP(D102,'TB - PROCV'!$C$3:$G$110,3,0)</f>
        <v>MINISTÉRIO DAS CIDADES</v>
      </c>
      <c r="I102" s="48" t="s">
        <v>9</v>
      </c>
      <c r="J102" s="48"/>
      <c r="K102" s="49" t="n">
        <v>41579</v>
      </c>
      <c r="L102" s="50" t="n">
        <v>1238614.27</v>
      </c>
    </row>
    <row r="103" customFormat="false" ht="15.75" hidden="false" customHeight="true" outlineLevel="0" collapsed="false">
      <c r="C103" s="44"/>
      <c r="D103" s="47" t="s">
        <v>45</v>
      </c>
      <c r="E103" s="47" t="str">
        <f aca="false">VLOOKUP(D103,'TB - PROCV'!$C$3:$G$110,2,0)</f>
        <v>Ampliação do SAA de Santa Maria da Boa Vista</v>
      </c>
      <c r="F103" s="48" t="n">
        <v>102</v>
      </c>
      <c r="G103" s="48" t="s">
        <v>90</v>
      </c>
      <c r="H103" s="47" t="str">
        <f aca="false">VLOOKUP(D103,'TB - PROCV'!$C$3:$G$110,3,0)</f>
        <v>MINISTÉRIO DA INTEGRAÇÃO</v>
      </c>
      <c r="I103" s="48" t="s">
        <v>9</v>
      </c>
      <c r="J103" s="48"/>
      <c r="K103" s="49" t="n">
        <v>41584</v>
      </c>
      <c r="L103" s="50" t="n">
        <v>971780.33</v>
      </c>
    </row>
    <row r="104" customFormat="false" ht="15.75" hidden="false" customHeight="true" outlineLevel="0" collapsed="false">
      <c r="C104" s="44"/>
      <c r="D104" s="47" t="s">
        <v>112</v>
      </c>
      <c r="E104" s="47" t="str">
        <f aca="false">VLOOKUP(D104,'TB - PROCV'!$C$3:$G$110,2,0)</f>
        <v>Complementação da Adutora de Camevô</v>
      </c>
      <c r="F104" s="48" t="n">
        <v>103</v>
      </c>
      <c r="G104" s="48" t="s">
        <v>84</v>
      </c>
      <c r="H104" s="47" t="str">
        <f aca="false">VLOOKUP(D104,'TB - PROCV'!$C$3:$G$110,3,0)</f>
        <v>MINISTÉRIO DAS CIDADES</v>
      </c>
      <c r="I104" s="48" t="s">
        <v>9</v>
      </c>
      <c r="J104" s="48"/>
      <c r="K104" s="49" t="n">
        <v>41590</v>
      </c>
      <c r="L104" s="50" t="n">
        <v>6311.27</v>
      </c>
    </row>
    <row r="105" customFormat="false" ht="15.75" hidden="false" customHeight="true" outlineLevel="0" collapsed="false">
      <c r="C105" s="44"/>
      <c r="D105" s="47" t="s">
        <v>51</v>
      </c>
      <c r="E105" s="47" t="str">
        <f aca="false">VLOOKUP(D105,'TB - PROCV'!$C$3:$G$110,2,0)</f>
        <v>Ampliação do SES do Recife - Proest Área 01</v>
      </c>
      <c r="F105" s="48" t="n">
        <v>102</v>
      </c>
      <c r="G105" s="48" t="s">
        <v>90</v>
      </c>
      <c r="H105" s="47" t="str">
        <f aca="false">VLOOKUP(D105,'TB - PROCV'!$C$3:$G$110,3,0)</f>
        <v>MINISTÉRIO DAS CIDADES</v>
      </c>
      <c r="I105" s="48" t="s">
        <v>9</v>
      </c>
      <c r="J105" s="48"/>
      <c r="K105" s="49" t="n">
        <v>41597</v>
      </c>
      <c r="L105" s="50" t="n">
        <v>1358482.99</v>
      </c>
    </row>
    <row r="106" customFormat="false" ht="15.75" hidden="false" customHeight="true" outlineLevel="0" collapsed="false">
      <c r="C106" s="44"/>
      <c r="D106" s="47" t="s">
        <v>113</v>
      </c>
      <c r="E106" s="47" t="str">
        <f aca="false">VLOOKUP(D106,'TB - PROCV'!$C$3:$G$110,2,0)</f>
        <v>Implantação SES Cabo Sto Agostinho</v>
      </c>
      <c r="F106" s="48" t="n">
        <v>102</v>
      </c>
      <c r="G106" s="48" t="s">
        <v>90</v>
      </c>
      <c r="H106" s="47" t="str">
        <f aca="false">VLOOKUP(D106,'TB - PROCV'!$C$3:$G$110,3,0)</f>
        <v>MINISTÉRIO DAS CIDADES</v>
      </c>
      <c r="I106" s="48" t="s">
        <v>9</v>
      </c>
      <c r="J106" s="48"/>
      <c r="K106" s="49" t="n">
        <v>41597</v>
      </c>
      <c r="L106" s="50" t="n">
        <v>159160.89</v>
      </c>
    </row>
    <row r="107" customFormat="false" ht="15.75" hidden="false" customHeight="true" outlineLevel="0" collapsed="false">
      <c r="C107" s="44"/>
      <c r="D107" s="47" t="s">
        <v>45</v>
      </c>
      <c r="E107" s="47" t="str">
        <f aca="false">VLOOKUP(D107,'TB - PROCV'!$C$3:$G$110,2,0)</f>
        <v>Ampliação do SAA de Santa Maria da Boa Vista</v>
      </c>
      <c r="F107" s="48" t="n">
        <v>102</v>
      </c>
      <c r="G107" s="48" t="s">
        <v>90</v>
      </c>
      <c r="H107" s="47" t="str">
        <f aca="false">VLOOKUP(D107,'TB - PROCV'!$C$3:$G$110,3,0)</f>
        <v>MINISTÉRIO DA INTEGRAÇÃO</v>
      </c>
      <c r="I107" s="48" t="s">
        <v>9</v>
      </c>
      <c r="J107" s="48"/>
      <c r="K107" s="49" t="n">
        <v>41618</v>
      </c>
      <c r="L107" s="50" t="n">
        <v>603000</v>
      </c>
    </row>
    <row r="108" customFormat="false" ht="15.75" hidden="false" customHeight="true" outlineLevel="0" collapsed="false">
      <c r="C108" s="44"/>
      <c r="D108" s="47" t="s">
        <v>114</v>
      </c>
      <c r="E108" s="47" t="str">
        <f aca="false">VLOOKUP(D108,'TB - PROCV'!$C$3:$G$110,2,0)</f>
        <v>Perdas Caruaru</v>
      </c>
      <c r="F108" s="48" t="n">
        <v>102</v>
      </c>
      <c r="G108" s="48" t="s">
        <v>90</v>
      </c>
      <c r="H108" s="47" t="str">
        <f aca="false">VLOOKUP(D108,'TB - PROCV'!$C$3:$G$110,3,0)</f>
        <v>MINISTÉRIO DAS CIDADES</v>
      </c>
      <c r="I108" s="48" t="s">
        <v>9</v>
      </c>
      <c r="J108" s="48"/>
      <c r="K108" s="49" t="n">
        <v>41634</v>
      </c>
      <c r="L108" s="50" t="n">
        <v>4999.83</v>
      </c>
    </row>
    <row r="109" customFormat="false" ht="15.75" hidden="false" customHeight="true" outlineLevel="0" collapsed="false">
      <c r="C109" s="44"/>
      <c r="D109" s="47" t="s">
        <v>51</v>
      </c>
      <c r="E109" s="47" t="str">
        <f aca="false">VLOOKUP(D109,'TB - PROCV'!$C$3:$G$110,2,0)</f>
        <v>Ampliação do SES do Recife - Proest Área 01</v>
      </c>
      <c r="F109" s="48" t="n">
        <v>102</v>
      </c>
      <c r="G109" s="48" t="s">
        <v>90</v>
      </c>
      <c r="H109" s="47" t="str">
        <f aca="false">VLOOKUP(D109,'TB - PROCV'!$C$3:$G$110,3,0)</f>
        <v>MINISTÉRIO DAS CIDADES</v>
      </c>
      <c r="I109" s="48" t="s">
        <v>9</v>
      </c>
      <c r="J109" s="48"/>
      <c r="K109" s="49" t="n">
        <v>41634</v>
      </c>
      <c r="L109" s="50" t="n">
        <v>962674.92</v>
      </c>
    </row>
    <row r="110" customFormat="false" ht="15.75" hidden="false" customHeight="true" outlineLevel="0" collapsed="false">
      <c r="C110" s="44"/>
      <c r="D110" s="47" t="s">
        <v>111</v>
      </c>
      <c r="E110" s="47" t="str">
        <f aca="false">VLOOKUP(D110,'TB - PROCV'!$C$3:$G$110,2,0)</f>
        <v>Ampliação do SAA de Ipojuca</v>
      </c>
      <c r="F110" s="48" t="n">
        <v>102</v>
      </c>
      <c r="G110" s="48" t="s">
        <v>90</v>
      </c>
      <c r="H110" s="47" t="str">
        <f aca="false">VLOOKUP(D110,'TB - PROCV'!$C$3:$G$110,3,0)</f>
        <v>MINISTÉRIO DAS CIDADES</v>
      </c>
      <c r="I110" s="48" t="s">
        <v>9</v>
      </c>
      <c r="J110" s="48"/>
      <c r="K110" s="49" t="n">
        <v>41638</v>
      </c>
      <c r="L110" s="50" t="n">
        <v>179292.24</v>
      </c>
    </row>
    <row r="111" customFormat="false" ht="15.75" hidden="false" customHeight="true" outlineLevel="0" collapsed="false">
      <c r="C111" s="44"/>
      <c r="D111" s="47" t="s">
        <v>115</v>
      </c>
      <c r="E111" s="47" t="str">
        <f aca="false">VLOOKUP(D111,'TB - PROCV'!$C$3:$G$110,2,0)</f>
        <v>Implantação do SES Garanhuns</v>
      </c>
      <c r="F111" s="48" t="n">
        <v>103</v>
      </c>
      <c r="G111" s="48" t="s">
        <v>84</v>
      </c>
      <c r="H111" s="47" t="str">
        <f aca="false">VLOOKUP(D111,'TB - PROCV'!$C$3:$G$110,3,0)</f>
        <v>MINISTÉRIO DAS CIDADES</v>
      </c>
      <c r="I111" s="48" t="s">
        <v>9</v>
      </c>
      <c r="J111" s="48"/>
      <c r="K111" s="49" t="n">
        <v>41619</v>
      </c>
      <c r="L111" s="50" t="n">
        <v>4544765.33</v>
      </c>
    </row>
    <row r="112" customFormat="false" ht="15.75" hidden="false" customHeight="true" outlineLevel="0" collapsed="false">
      <c r="C112" s="44"/>
      <c r="D112" s="47" t="s">
        <v>89</v>
      </c>
      <c r="E112" s="47" t="str">
        <f aca="false">VLOOKUP(D112,'TB - PROCV'!$C$3:$G$110,2,0)</f>
        <v>Ampliação do SAA Dos Morros do Ibura</v>
      </c>
      <c r="F112" s="48" t="n">
        <v>103</v>
      </c>
      <c r="G112" s="48" t="s">
        <v>84</v>
      </c>
      <c r="H112" s="47" t="str">
        <f aca="false">VLOOKUP(D112,'TB - PROCV'!$C$3:$G$110,3,0)</f>
        <v>MINISTÉRIO DAS CIDADES</v>
      </c>
      <c r="I112" s="48" t="s">
        <v>9</v>
      </c>
      <c r="J112" s="48"/>
      <c r="K112" s="49" t="n">
        <v>41619</v>
      </c>
      <c r="L112" s="50" t="n">
        <v>7960468.8</v>
      </c>
    </row>
    <row r="113" customFormat="false" ht="15.75" hidden="false" customHeight="true" outlineLevel="0" collapsed="false">
      <c r="C113" s="44"/>
      <c r="D113" s="47" t="s">
        <v>86</v>
      </c>
      <c r="E113" s="47" t="str">
        <f aca="false">VLOOKUP(D113,'TB - PROCV'!$C$3:$G$110,2,0)</f>
        <v>Obras de Inversão Direta - GE - Repasse para aumento de Capital</v>
      </c>
      <c r="F113" s="48" t="n">
        <v>136</v>
      </c>
      <c r="G113" s="48" t="s">
        <v>84</v>
      </c>
      <c r="H113" s="47" t="str">
        <f aca="false">VLOOKUP(D113,'TB - PROCV'!$C$3:$G$110,3,0)</f>
        <v>GOVERNO DO ESTADO</v>
      </c>
      <c r="I113" s="48" t="s">
        <v>9</v>
      </c>
      <c r="J113" s="48"/>
      <c r="K113" s="49" t="n">
        <v>41629</v>
      </c>
      <c r="L113" s="50" t="n">
        <v>15300000</v>
      </c>
    </row>
    <row r="114" customFormat="false" ht="15.75" hidden="false" customHeight="true" outlineLevel="0" collapsed="false">
      <c r="C114" s="44"/>
      <c r="D114" s="47" t="s">
        <v>116</v>
      </c>
      <c r="E114" s="47" t="str">
        <f aca="false">VLOOKUP(D114,'TB - PROCV'!$C$3:$G$110,2,0)</f>
        <v>Prefeitura ETA Salgueiro</v>
      </c>
      <c r="F114" s="48" t="n">
        <v>102</v>
      </c>
      <c r="G114" s="48" t="s">
        <v>90</v>
      </c>
      <c r="H114" s="47" t="str">
        <f aca="false">VLOOKUP(D114,'TB - PROCV'!$C$3:$G$110,3,0)</f>
        <v>MINISTÉRIO DAS CIDADES</v>
      </c>
      <c r="I114" s="48" t="s">
        <v>9</v>
      </c>
      <c r="J114" s="48"/>
      <c r="K114" s="49" t="n">
        <v>41278</v>
      </c>
      <c r="L114" s="50" t="n">
        <v>195000</v>
      </c>
    </row>
    <row r="115" customFormat="false" ht="15.75" hidden="false" customHeight="true" outlineLevel="0" collapsed="false">
      <c r="C115" s="44"/>
      <c r="D115" s="47" t="s">
        <v>117</v>
      </c>
      <c r="E115" s="47" t="str">
        <f aca="false">VLOOKUP(D115,'TB - PROCV'!$C$3:$G$110,2,0)</f>
        <v>Codevasf Petrolina</v>
      </c>
      <c r="F115" s="48" t="n">
        <v>102</v>
      </c>
      <c r="G115" s="48" t="s">
        <v>90</v>
      </c>
      <c r="H115" s="47" t="str">
        <f aca="false">VLOOKUP(D115,'TB - PROCV'!$C$3:$G$110,3,0)</f>
        <v>CODEVASF</v>
      </c>
      <c r="I115" s="48" t="s">
        <v>9</v>
      </c>
      <c r="J115" s="48"/>
      <c r="K115" s="49" t="n">
        <v>41337</v>
      </c>
      <c r="L115" s="50" t="n">
        <v>2450000</v>
      </c>
    </row>
    <row r="116" customFormat="false" ht="15.75" hidden="false" customHeight="true" outlineLevel="0" collapsed="false">
      <c r="C116" s="44"/>
      <c r="D116" s="47" t="s">
        <v>117</v>
      </c>
      <c r="E116" s="47" t="str">
        <f aca="false">VLOOKUP(D116,'TB - PROCV'!$C$3:$G$110,2,0)</f>
        <v>Codevasf Petrolina</v>
      </c>
      <c r="F116" s="48" t="n">
        <v>102</v>
      </c>
      <c r="G116" s="48" t="s">
        <v>90</v>
      </c>
      <c r="H116" s="47" t="str">
        <f aca="false">VLOOKUP(D116,'TB - PROCV'!$C$3:$G$110,3,0)</f>
        <v>CODEVASF</v>
      </c>
      <c r="I116" s="48" t="s">
        <v>9</v>
      </c>
      <c r="J116" s="48"/>
      <c r="K116" s="49" t="n">
        <v>41337</v>
      </c>
      <c r="L116" s="50" t="n">
        <v>5409598</v>
      </c>
    </row>
    <row r="117" customFormat="false" ht="15.75" hidden="false" customHeight="true" outlineLevel="0" collapsed="false">
      <c r="C117" s="44"/>
      <c r="D117" s="47" t="s">
        <v>118</v>
      </c>
      <c r="E117" s="47" t="str">
        <f aca="false">VLOOKUP(D117,'TB - PROCV'!$C$3:$G$110,2,0)</f>
        <v>Codevasf Afogados da Ingazeira</v>
      </c>
      <c r="F117" s="48" t="n">
        <v>102</v>
      </c>
      <c r="G117" s="48" t="s">
        <v>90</v>
      </c>
      <c r="H117" s="47" t="str">
        <f aca="false">VLOOKUP(D117,'TB - PROCV'!$C$3:$G$110,3,0)</f>
        <v>CODEVASF</v>
      </c>
      <c r="I117" s="48" t="s">
        <v>9</v>
      </c>
      <c r="J117" s="48"/>
      <c r="K117" s="49" t="n">
        <v>41369</v>
      </c>
      <c r="L117" s="50" t="n">
        <v>6250000</v>
      </c>
    </row>
    <row r="118" customFormat="false" ht="15.75" hidden="false" customHeight="true" outlineLevel="0" collapsed="false">
      <c r="C118" s="44"/>
      <c r="D118" s="47" t="s">
        <v>117</v>
      </c>
      <c r="E118" s="47" t="str">
        <f aca="false">VLOOKUP(D118,'TB - PROCV'!$C$3:$G$110,2,0)</f>
        <v>Codevasf Petrolina</v>
      </c>
      <c r="F118" s="48" t="n">
        <v>102</v>
      </c>
      <c r="G118" s="48" t="s">
        <v>90</v>
      </c>
      <c r="H118" s="47" t="str">
        <f aca="false">VLOOKUP(D118,'TB - PROCV'!$C$3:$G$110,3,0)</f>
        <v>CODEVASF</v>
      </c>
      <c r="I118" s="48" t="s">
        <v>9</v>
      </c>
      <c r="J118" s="48"/>
      <c r="K118" s="49" t="n">
        <v>41387</v>
      </c>
      <c r="L118" s="50" t="n">
        <v>264857.46</v>
      </c>
    </row>
    <row r="119" customFormat="false" ht="15.75" hidden="false" customHeight="true" outlineLevel="0" collapsed="false">
      <c r="C119" s="44"/>
      <c r="D119" s="47" t="s">
        <v>117</v>
      </c>
      <c r="E119" s="47" t="str">
        <f aca="false">VLOOKUP(D119,'TB - PROCV'!$C$3:$G$110,2,0)</f>
        <v>Codevasf Petrolina</v>
      </c>
      <c r="F119" s="48" t="n">
        <v>102</v>
      </c>
      <c r="G119" s="48" t="s">
        <v>90</v>
      </c>
      <c r="H119" s="47" t="str">
        <f aca="false">VLOOKUP(D119,'TB - PROCV'!$C$3:$G$110,3,0)</f>
        <v>CODEVASF</v>
      </c>
      <c r="I119" s="48" t="s">
        <v>9</v>
      </c>
      <c r="J119" s="48"/>
      <c r="K119" s="49" t="n">
        <v>41387</v>
      </c>
      <c r="L119" s="50" t="n">
        <v>6935445.55</v>
      </c>
    </row>
    <row r="120" customFormat="false" ht="15.75" hidden="false" customHeight="true" outlineLevel="0" collapsed="false">
      <c r="C120" s="44"/>
      <c r="D120" s="47" t="s">
        <v>117</v>
      </c>
      <c r="E120" s="47" t="str">
        <f aca="false">VLOOKUP(D120,'TB - PROCV'!$C$3:$G$110,2,0)</f>
        <v>Codevasf Petrolina</v>
      </c>
      <c r="F120" s="48" t="n">
        <v>102</v>
      </c>
      <c r="G120" s="48" t="s">
        <v>90</v>
      </c>
      <c r="H120" s="47" t="str">
        <f aca="false">VLOOKUP(D120,'TB - PROCV'!$C$3:$G$110,3,0)</f>
        <v>CODEVASF</v>
      </c>
      <c r="I120" s="48" t="s">
        <v>9</v>
      </c>
      <c r="J120" s="48"/>
      <c r="K120" s="49" t="n">
        <v>41488</v>
      </c>
      <c r="L120" s="50" t="n">
        <v>13573861.43</v>
      </c>
    </row>
    <row r="121" customFormat="false" ht="15.75" hidden="false" customHeight="true" outlineLevel="0" collapsed="false">
      <c r="C121" s="44"/>
      <c r="D121" s="47" t="s">
        <v>118</v>
      </c>
      <c r="E121" s="47" t="str">
        <f aca="false">VLOOKUP(D121,'TB - PROCV'!$C$3:$G$110,2,0)</f>
        <v>Codevasf Afogados da Ingazeira</v>
      </c>
      <c r="F121" s="48" t="n">
        <v>102</v>
      </c>
      <c r="G121" s="48" t="s">
        <v>90</v>
      </c>
      <c r="H121" s="47" t="str">
        <f aca="false">VLOOKUP(D121,'TB - PROCV'!$C$3:$G$110,3,0)</f>
        <v>CODEVASF</v>
      </c>
      <c r="I121" s="48" t="s">
        <v>9</v>
      </c>
      <c r="J121" s="48"/>
      <c r="K121" s="49" t="n">
        <v>41555</v>
      </c>
      <c r="L121" s="50" t="n">
        <v>8844353.53</v>
      </c>
    </row>
    <row r="122" customFormat="false" ht="15.75" hidden="false" customHeight="true" outlineLevel="0" collapsed="false">
      <c r="C122" s="44"/>
      <c r="D122" s="47" t="s">
        <v>118</v>
      </c>
      <c r="E122" s="47" t="str">
        <f aca="false">VLOOKUP(D122,'TB - PROCV'!$C$3:$G$110,2,0)</f>
        <v>Codevasf Afogados da Ingazeira</v>
      </c>
      <c r="F122" s="48" t="n">
        <v>102</v>
      </c>
      <c r="G122" s="48" t="s">
        <v>90</v>
      </c>
      <c r="H122" s="47" t="str">
        <f aca="false">VLOOKUP(D122,'TB - PROCV'!$C$3:$G$110,3,0)</f>
        <v>CODEVASF</v>
      </c>
      <c r="I122" s="48" t="s">
        <v>9</v>
      </c>
      <c r="J122" s="48"/>
      <c r="K122" s="49" t="n">
        <v>41555</v>
      </c>
      <c r="L122" s="50" t="n">
        <v>2202026.62</v>
      </c>
    </row>
    <row r="123" customFormat="false" ht="21" hidden="false" customHeight="false" outlineLevel="0" collapsed="false">
      <c r="C123" s="51" t="s">
        <v>119</v>
      </c>
      <c r="D123" s="51"/>
      <c r="E123" s="51"/>
      <c r="F123" s="51"/>
      <c r="G123" s="51"/>
      <c r="H123" s="51"/>
      <c r="I123" s="51"/>
      <c r="J123" s="51"/>
      <c r="K123" s="52"/>
      <c r="L123" s="53" t="n">
        <f aca="false">SUM(L4:L122)</f>
        <v>587217827.59</v>
      </c>
    </row>
    <row r="124" customFormat="false" ht="12.75" hidden="false" customHeight="false" outlineLevel="0" collapsed="false">
      <c r="C124" s="0"/>
      <c r="D124" s="0"/>
      <c r="L124" s="54"/>
    </row>
    <row r="125" customFormat="false" ht="12.75" hidden="false" customHeight="false" outlineLevel="0" collapsed="false">
      <c r="C125" s="0"/>
      <c r="D125" s="0"/>
      <c r="L125" s="0"/>
    </row>
    <row r="126" customFormat="false" ht="12.75" hidden="false" customHeight="false" outlineLevel="0" collapsed="false">
      <c r="C126" s="0"/>
      <c r="D126" s="0"/>
      <c r="L126" s="0"/>
    </row>
    <row r="127" customFormat="false" ht="12.75" hidden="false" customHeight="false" outlineLevel="0" collapsed="false">
      <c r="C127" s="55" t="s">
        <v>120</v>
      </c>
      <c r="D127" s="55"/>
      <c r="L127" s="0"/>
    </row>
    <row r="128" customFormat="false" ht="12.75" hidden="false" customHeight="false" outlineLevel="0" collapsed="false">
      <c r="C128" s="56" t="s">
        <v>121</v>
      </c>
      <c r="D128" s="47" t="s">
        <v>122</v>
      </c>
      <c r="L128" s="0"/>
    </row>
    <row r="129" customFormat="false" ht="12.75" hidden="false" customHeight="false" outlineLevel="0" collapsed="false">
      <c r="C129" s="56" t="s">
        <v>123</v>
      </c>
      <c r="D129" s="47" t="s">
        <v>124</v>
      </c>
      <c r="L129" s="0"/>
    </row>
    <row r="130" customFormat="false" ht="12.75" hidden="false" customHeight="false" outlineLevel="0" collapsed="false">
      <c r="C130" s="56" t="s">
        <v>125</v>
      </c>
      <c r="D130" s="47" t="s">
        <v>126</v>
      </c>
      <c r="L130" s="54"/>
    </row>
  </sheetData>
  <autoFilter ref="C3:L123"/>
  <mergeCells count="1">
    <mergeCell ref="C4:C12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66"/>
  <sheetViews>
    <sheetView windowProtection="true" showFormulas="false" showGridLines="false" showRowColHeaders="true" showZeros="true" rightToLeft="false" tabSelected="false" showOutlineSymbols="true" defaultGridColor="true" view="pageBreakPreview" topLeftCell="E1" colorId="64" zoomScale="80" zoomScaleNormal="80" zoomScalePageLayoutView="80" workbookViewId="0">
      <pane xSplit="0" ySplit="3" topLeftCell="A140" activePane="bottomLeft" state="frozen"/>
      <selection pane="topLeft" activeCell="E1" activeCellId="0" sqref="E1"/>
      <selection pane="bottomLeft" activeCell="K160" activeCellId="0" sqref="K160"/>
    </sheetView>
  </sheetViews>
  <sheetFormatPr defaultRowHeight="12.75"/>
  <cols>
    <col collapsed="false" hidden="false" max="1" min="1" style="42" width="1.35204081632653"/>
    <col collapsed="false" hidden="false" max="2" min="2" style="42" width="36.3112244897959"/>
    <col collapsed="false" hidden="false" max="3" min="3" style="42" width="26.5918367346939"/>
    <col collapsed="false" hidden="false" max="4" min="4" style="42" width="56.2908163265306"/>
    <col collapsed="false" hidden="false" max="5" min="5" style="42" width="26.3214285714286"/>
    <col collapsed="false" hidden="false" max="6" min="6" style="42" width="10.8010204081633"/>
    <col collapsed="false" hidden="false" max="7" min="7" style="42" width="49.9489795918367"/>
    <col collapsed="false" hidden="false" max="8" min="8" style="42" width="41.7142857142857"/>
    <col collapsed="false" hidden="false" max="9" min="9" style="42" width="23.4897959183673"/>
    <col collapsed="false" hidden="false" max="10" min="10" style="43" width="27.1326530612245"/>
    <col collapsed="false" hidden="false" max="11" min="11" style="42" width="38.2040816326531"/>
    <col collapsed="false" hidden="false" max="1025" min="12" style="42" width="9.04591836734694"/>
  </cols>
  <sheetData>
    <row r="1" customFormat="false" ht="12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</row>
    <row r="2" customFormat="false" ht="12.75" hidden="false" customHeight="false" outlineLevel="0" collapsed="false">
      <c r="B2" s="0"/>
      <c r="C2" s="0"/>
      <c r="D2" s="0"/>
      <c r="E2" s="0"/>
      <c r="F2" s="0"/>
      <c r="G2" s="0"/>
      <c r="H2" s="0"/>
      <c r="I2" s="0"/>
      <c r="J2" s="57"/>
      <c r="K2" s="58"/>
    </row>
    <row r="3" customFormat="false" ht="15.75" hidden="false" customHeight="false" outlineLevel="0" collapsed="false">
      <c r="B3" s="44" t="s">
        <v>0</v>
      </c>
      <c r="C3" s="44" t="s">
        <v>79</v>
      </c>
      <c r="D3" s="45" t="s">
        <v>2</v>
      </c>
      <c r="E3" s="44" t="s">
        <v>6</v>
      </c>
      <c r="F3" s="44" t="s">
        <v>127</v>
      </c>
      <c r="G3" s="44" t="s">
        <v>80</v>
      </c>
      <c r="H3" s="44" t="s">
        <v>81</v>
      </c>
      <c r="I3" s="44" t="s">
        <v>82</v>
      </c>
      <c r="J3" s="46" t="s">
        <v>7</v>
      </c>
      <c r="K3" s="44" t="s">
        <v>78</v>
      </c>
    </row>
    <row r="4" customFormat="false" ht="15.75" hidden="false" customHeight="true" outlineLevel="0" collapsed="false">
      <c r="B4" s="44" t="s">
        <v>8</v>
      </c>
      <c r="C4" s="59" t="s">
        <v>83</v>
      </c>
      <c r="D4" s="59" t="str">
        <f aca="false">VLOOKUP(C4,'TB - PROCV'!$C$3:$G$110,2,0)</f>
        <v>PSH - Programa de Sustentabilidade Hidríca</v>
      </c>
      <c r="E4" s="48" t="n">
        <v>103</v>
      </c>
      <c r="F4" s="48" t="s">
        <v>84</v>
      </c>
      <c r="G4" s="48" t="str">
        <f aca="false">VLOOKUP(C4,'TB - PROCV'!$C$3:$G$110,3,0)</f>
        <v>BIRD - BANCO MUNDIAL - PSH</v>
      </c>
      <c r="H4" s="48" t="s">
        <v>9</v>
      </c>
      <c r="I4" s="48"/>
      <c r="J4" s="49" t="n">
        <v>41666</v>
      </c>
      <c r="K4" s="50" t="n">
        <v>40860</v>
      </c>
    </row>
    <row r="5" customFormat="false" ht="15.75" hidden="false" customHeight="true" outlineLevel="0" collapsed="false">
      <c r="B5" s="44"/>
      <c r="C5" s="59" t="s">
        <v>83</v>
      </c>
      <c r="D5" s="59" t="str">
        <f aca="false">VLOOKUP(C5,'TB - PROCV'!$C$3:$G$110,2,0)</f>
        <v>PSH - Programa de Sustentabilidade Hidríca</v>
      </c>
      <c r="E5" s="48" t="n">
        <v>103</v>
      </c>
      <c r="F5" s="48" t="s">
        <v>84</v>
      </c>
      <c r="G5" s="48" t="str">
        <f aca="false">VLOOKUP(C5,'TB - PROCV'!$C$3:$G$110,3,0)</f>
        <v>BIRD - BANCO MUNDIAL - PSH</v>
      </c>
      <c r="H5" s="48" t="s">
        <v>9</v>
      </c>
      <c r="I5" s="48"/>
      <c r="J5" s="49" t="n">
        <v>41666</v>
      </c>
      <c r="K5" s="50" t="n">
        <v>38400</v>
      </c>
    </row>
    <row r="6" customFormat="false" ht="15.75" hidden="false" customHeight="true" outlineLevel="0" collapsed="false">
      <c r="B6" s="44"/>
      <c r="C6" s="59" t="s">
        <v>100</v>
      </c>
      <c r="D6" s="59" t="str">
        <f aca="false">VLOOKUP(C6,'TB - PROCV'!$C$3:$G$110,2,0)</f>
        <v>Ampliação do SAA de Petrolina</v>
      </c>
      <c r="E6" s="48" t="n">
        <v>103</v>
      </c>
      <c r="F6" s="48" t="s">
        <v>84</v>
      </c>
      <c r="G6" s="48" t="str">
        <f aca="false">VLOOKUP(C6,'TB - PROCV'!$C$3:$G$110,3,0)</f>
        <v>MINISTÉRIO DAS CIDADES</v>
      </c>
      <c r="H6" s="48" t="s">
        <v>9</v>
      </c>
      <c r="I6" s="48"/>
      <c r="J6" s="49" t="n">
        <v>41662</v>
      </c>
      <c r="K6" s="50" t="n">
        <v>5935515.31</v>
      </c>
    </row>
    <row r="7" customFormat="false" ht="15.75" hidden="false" customHeight="true" outlineLevel="0" collapsed="false">
      <c r="B7" s="44"/>
      <c r="C7" s="59" t="s">
        <v>95</v>
      </c>
      <c r="D7" s="59" t="str">
        <f aca="false">VLOOKUP(C7,'TB - PROCV'!$C$3:$G$110,2,0)</f>
        <v>Implantação do SES do Proest Área 02</v>
      </c>
      <c r="E7" s="48" t="n">
        <v>103</v>
      </c>
      <c r="F7" s="48" t="s">
        <v>84</v>
      </c>
      <c r="G7" s="48" t="str">
        <f aca="false">VLOOKUP(C7,'TB - PROCV'!$C$3:$G$110,3,0)</f>
        <v>MINISTÉRIO DAS CIDADES</v>
      </c>
      <c r="H7" s="48" t="s">
        <v>9</v>
      </c>
      <c r="I7" s="48"/>
      <c r="J7" s="49" t="n">
        <v>41673</v>
      </c>
      <c r="K7" s="50" t="n">
        <v>2085486.75</v>
      </c>
    </row>
    <row r="8" customFormat="false" ht="15.75" hidden="false" customHeight="true" outlineLevel="0" collapsed="false">
      <c r="B8" s="44"/>
      <c r="C8" s="59" t="s">
        <v>128</v>
      </c>
      <c r="D8" s="59" t="str">
        <f aca="false">VLOOKUP(C8,'TB - PROCV'!$C$3:$G$110,2,0)</f>
        <v>Implantação do SES Timbaúba</v>
      </c>
      <c r="E8" s="48" t="n">
        <v>103</v>
      </c>
      <c r="F8" s="48" t="s">
        <v>84</v>
      </c>
      <c r="G8" s="48" t="str">
        <f aca="false">VLOOKUP(C8,'TB - PROCV'!$C$3:$G$110,3,0)</f>
        <v>MINISTÉRIO DAS CIDADES</v>
      </c>
      <c r="H8" s="48" t="s">
        <v>9</v>
      </c>
      <c r="I8" s="48"/>
      <c r="J8" s="49" t="n">
        <v>41670</v>
      </c>
      <c r="K8" s="50" t="n">
        <v>223250.19</v>
      </c>
    </row>
    <row r="9" customFormat="false" ht="15.75" hidden="false" customHeight="true" outlineLevel="0" collapsed="false">
      <c r="B9" s="44"/>
      <c r="C9" s="59" t="s">
        <v>129</v>
      </c>
      <c r="D9" s="59" t="str">
        <f aca="false">VLOOKUP(C9,'TB - PROCV'!$C$3:$G$110,2,0)</f>
        <v>Implantação do SES da Bacia "C" em Goiana</v>
      </c>
      <c r="E9" s="48" t="n">
        <v>103</v>
      </c>
      <c r="F9" s="48" t="s">
        <v>84</v>
      </c>
      <c r="G9" s="48" t="str">
        <f aca="false">VLOOKUP(C9,'TB - PROCV'!$C$3:$G$110,3,0)</f>
        <v>MINISTÉRIO DAS CIDADES</v>
      </c>
      <c r="H9" s="48" t="s">
        <v>9</v>
      </c>
      <c r="I9" s="48"/>
      <c r="J9" s="49" t="n">
        <v>41673</v>
      </c>
      <c r="K9" s="50" t="n">
        <v>1333605.68</v>
      </c>
    </row>
    <row r="10" customFormat="false" ht="15.75" hidden="false" customHeight="true" outlineLevel="0" collapsed="false">
      <c r="B10" s="44"/>
      <c r="C10" s="59" t="s">
        <v>85</v>
      </c>
      <c r="D10" s="59" t="str">
        <f aca="false">VLOOKUP(C10,'TB - PROCV'!$C$3:$G$110,2,0)</f>
        <v>Implantação do Sistema Adutor Suape em Porto de Galinhas</v>
      </c>
      <c r="E10" s="48" t="n">
        <v>103</v>
      </c>
      <c r="F10" s="48" t="s">
        <v>84</v>
      </c>
      <c r="G10" s="48" t="str">
        <f aca="false">VLOOKUP(C10,'TB - PROCV'!$C$3:$G$110,3,0)</f>
        <v>MINISTÉRIO DAS CIDADES</v>
      </c>
      <c r="H10" s="48" t="s">
        <v>9</v>
      </c>
      <c r="I10" s="48"/>
      <c r="J10" s="49" t="n">
        <v>41670</v>
      </c>
      <c r="K10" s="50" t="n">
        <v>78500.72</v>
      </c>
    </row>
    <row r="11" customFormat="false" ht="15.75" hidden="false" customHeight="true" outlineLevel="0" collapsed="false">
      <c r="B11" s="44"/>
      <c r="C11" s="59" t="s">
        <v>130</v>
      </c>
      <c r="D11" s="59" t="str">
        <f aca="false">VLOOKUP(C11,'TB - PROCV'!$C$3:$G$110,2,0)</f>
        <v>Implantação do SES Garanhuns - Projeto</v>
      </c>
      <c r="E11" s="48" t="n">
        <v>103</v>
      </c>
      <c r="F11" s="48" t="s">
        <v>84</v>
      </c>
      <c r="G11" s="48" t="str">
        <f aca="false">VLOOKUP(C11,'TB - PROCV'!$C$3:$G$110,3,0)</f>
        <v>MINISTÉRIO DAS CIDADES</v>
      </c>
      <c r="H11" s="48" t="s">
        <v>9</v>
      </c>
      <c r="I11" s="48"/>
      <c r="J11" s="49" t="n">
        <v>41670</v>
      </c>
      <c r="K11" s="50" t="n">
        <v>43085.02</v>
      </c>
    </row>
    <row r="12" customFormat="false" ht="15.75" hidden="false" customHeight="true" outlineLevel="0" collapsed="false">
      <c r="B12" s="44"/>
      <c r="C12" s="59" t="s">
        <v>131</v>
      </c>
      <c r="D12" s="59" t="str">
        <f aca="false">VLOOKUP(C12,'TB - PROCV'!$C$3:$G$110,2,0)</f>
        <v>SES das Bacias A, B e D de Goiana</v>
      </c>
      <c r="E12" s="48" t="n">
        <v>103</v>
      </c>
      <c r="F12" s="48" t="s">
        <v>84</v>
      </c>
      <c r="G12" s="48" t="str">
        <f aca="false">VLOOKUP(C12,'TB - PROCV'!$C$3:$G$110,3,0)</f>
        <v>MINISTÉRIO DAS CIDADES</v>
      </c>
      <c r="H12" s="48" t="s">
        <v>9</v>
      </c>
      <c r="I12" s="48"/>
      <c r="J12" s="49" t="n">
        <v>41670</v>
      </c>
      <c r="K12" s="50" t="n">
        <v>146454.38</v>
      </c>
    </row>
    <row r="13" customFormat="false" ht="15.75" hidden="false" customHeight="true" outlineLevel="0" collapsed="false">
      <c r="B13" s="44"/>
      <c r="C13" s="59" t="s">
        <v>132</v>
      </c>
      <c r="D13" s="59" t="str">
        <f aca="false">VLOOKUP(C13,'TB - PROCV'!$C$3:$G$110,2,0)</f>
        <v>Implantação do Sistema Adutor Taquara - São Caetano</v>
      </c>
      <c r="E13" s="48" t="n">
        <v>103</v>
      </c>
      <c r="F13" s="48" t="s">
        <v>84</v>
      </c>
      <c r="G13" s="48" t="str">
        <f aca="false">VLOOKUP(C13,'TB - PROCV'!$C$3:$G$110,3,0)</f>
        <v>MINISTÉRIO DAS CIDADES</v>
      </c>
      <c r="H13" s="48" t="s">
        <v>9</v>
      </c>
      <c r="I13" s="48"/>
      <c r="J13" s="49" t="n">
        <v>41670</v>
      </c>
      <c r="K13" s="50" t="n">
        <v>78173.09</v>
      </c>
    </row>
    <row r="14" customFormat="false" ht="15.75" hidden="false" customHeight="true" outlineLevel="0" collapsed="false">
      <c r="B14" s="44"/>
      <c r="C14" s="59" t="s">
        <v>23</v>
      </c>
      <c r="D14" s="59" t="str">
        <f aca="false">VLOOKUP(C14,'TB - PROCV'!$C$3:$G$110,2,0)</f>
        <v>Setorização Distrito 1A</v>
      </c>
      <c r="E14" s="48" t="n">
        <v>103</v>
      </c>
      <c r="F14" s="48" t="s">
        <v>84</v>
      </c>
      <c r="G14" s="48" t="str">
        <f aca="false">VLOOKUP(C14,'TB - PROCV'!$C$3:$G$110,3,0)</f>
        <v>MINISTÉRIO DAS CIDADES</v>
      </c>
      <c r="H14" s="48" t="s">
        <v>9</v>
      </c>
      <c r="I14" s="48"/>
      <c r="J14" s="49" t="n">
        <v>41695</v>
      </c>
      <c r="K14" s="50" t="n">
        <v>7225.83</v>
      </c>
    </row>
    <row r="15" customFormat="false" ht="15.75" hidden="false" customHeight="true" outlineLevel="0" collapsed="false">
      <c r="B15" s="44"/>
      <c r="C15" s="59" t="s">
        <v>133</v>
      </c>
      <c r="D15" s="59" t="str">
        <f aca="false">VLOOKUP(C15,'TB - PROCV'!$C$3:$G$110,2,0)</f>
        <v>Setorização Distrito 52</v>
      </c>
      <c r="E15" s="48" t="n">
        <v>103</v>
      </c>
      <c r="F15" s="48" t="s">
        <v>84</v>
      </c>
      <c r="G15" s="48" t="str">
        <f aca="false">VLOOKUP(C15,'TB - PROCV'!$C$3:$G$110,3,0)</f>
        <v>MINISTÉRIO DAS CIDADES</v>
      </c>
      <c r="H15" s="48" t="s">
        <v>9</v>
      </c>
      <c r="I15" s="48"/>
      <c r="J15" s="49" t="n">
        <v>41670</v>
      </c>
      <c r="K15" s="50" t="n">
        <v>59414.87</v>
      </c>
    </row>
    <row r="16" customFormat="false" ht="15.75" hidden="false" customHeight="true" outlineLevel="0" collapsed="false">
      <c r="B16" s="44"/>
      <c r="C16" s="59" t="s">
        <v>134</v>
      </c>
      <c r="D16" s="59" t="str">
        <f aca="false">VLOOKUP(C16,'TB - PROCV'!$C$3:$G$110,2,0)</f>
        <v>Complementação do SES Caruaru</v>
      </c>
      <c r="E16" s="48" t="n">
        <v>103</v>
      </c>
      <c r="F16" s="48" t="s">
        <v>84</v>
      </c>
      <c r="G16" s="48" t="str">
        <f aca="false">VLOOKUP(C16,'TB - PROCV'!$C$3:$G$110,3,0)</f>
        <v>MINISTÉRIO DAS CIDADES</v>
      </c>
      <c r="H16" s="48" t="s">
        <v>9</v>
      </c>
      <c r="I16" s="48"/>
      <c r="J16" s="49" t="n">
        <v>41670</v>
      </c>
      <c r="K16" s="50" t="n">
        <v>279642.62</v>
      </c>
    </row>
    <row r="17" customFormat="false" ht="15.75" hidden="false" customHeight="true" outlineLevel="0" collapsed="false">
      <c r="B17" s="44"/>
      <c r="C17" s="59" t="s">
        <v>135</v>
      </c>
      <c r="D17" s="59" t="str">
        <f aca="false">VLOOKUP(C17,'TB - PROCV'!$C$3:$G$110,2,0)</f>
        <v>Ampliação e Adequação da ETE Cabanga</v>
      </c>
      <c r="E17" s="48" t="n">
        <v>103</v>
      </c>
      <c r="F17" s="48" t="s">
        <v>84</v>
      </c>
      <c r="G17" s="48" t="str">
        <f aca="false">VLOOKUP(C17,'TB - PROCV'!$C$3:$G$110,3,0)</f>
        <v>MINISTÉRIO DAS CIDADES</v>
      </c>
      <c r="H17" s="48" t="s">
        <v>9</v>
      </c>
      <c r="I17" s="48"/>
      <c r="J17" s="49" t="n">
        <v>41708</v>
      </c>
      <c r="K17" s="50" t="n">
        <v>313427.75</v>
      </c>
    </row>
    <row r="18" customFormat="false" ht="15.75" hidden="false" customHeight="true" outlineLevel="0" collapsed="false">
      <c r="B18" s="44"/>
      <c r="C18" s="59" t="s">
        <v>136</v>
      </c>
      <c r="D18" s="59" t="str">
        <f aca="false">VLOOKUP(C18,'TB - PROCV'!$C$3:$G$110,2,0)</f>
        <v>Ampliação SAA Ponte dos Carvalhos</v>
      </c>
      <c r="E18" s="48" t="n">
        <v>103</v>
      </c>
      <c r="F18" s="48" t="s">
        <v>84</v>
      </c>
      <c r="G18" s="48" t="str">
        <f aca="false">VLOOKUP(C18,'TB - PROCV'!$C$3:$G$110,3,0)</f>
        <v>MINISTÉRIO DAS CIDADES</v>
      </c>
      <c r="H18" s="48" t="s">
        <v>9</v>
      </c>
      <c r="I18" s="48"/>
      <c r="J18" s="49" t="n">
        <v>41708</v>
      </c>
      <c r="K18" s="50" t="n">
        <v>47126.41</v>
      </c>
    </row>
    <row r="19" customFormat="false" ht="15.75" hidden="false" customHeight="true" outlineLevel="0" collapsed="false">
      <c r="B19" s="44"/>
      <c r="C19" s="59" t="s">
        <v>137</v>
      </c>
      <c r="D19" s="59" t="str">
        <f aca="false">VLOOKUP(C19,'TB - PROCV'!$C$3:$G$110,2,0)</f>
        <v>Implatação/Ampliação do SAA Floresta</v>
      </c>
      <c r="E19" s="48" t="n">
        <v>103</v>
      </c>
      <c r="F19" s="48" t="s">
        <v>84</v>
      </c>
      <c r="G19" s="48" t="str">
        <f aca="false">VLOOKUP(C19,'TB - PROCV'!$C$3:$G$110,3,0)</f>
        <v>MINISTÉRIO DAS CIDADES</v>
      </c>
      <c r="H19" s="48" t="s">
        <v>9</v>
      </c>
      <c r="I19" s="48"/>
      <c r="J19" s="49" t="n">
        <v>41673</v>
      </c>
      <c r="K19" s="50" t="n">
        <v>12025.39</v>
      </c>
    </row>
    <row r="20" customFormat="false" ht="15.75" hidden="false" customHeight="true" outlineLevel="0" collapsed="false">
      <c r="B20" s="44"/>
      <c r="C20" s="59" t="s">
        <v>109</v>
      </c>
      <c r="D20" s="59" t="str">
        <f aca="false">VLOOKUP(C20,'TB - PROCV'!$C$3:$G$110,2,0)</f>
        <v>Implantação de Captação no Sistema Cabrobó</v>
      </c>
      <c r="E20" s="48" t="n">
        <v>102</v>
      </c>
      <c r="F20" s="48" t="s">
        <v>90</v>
      </c>
      <c r="G20" s="48" t="str">
        <f aca="false">VLOOKUP(C20,'TB - PROCV'!$C$3:$G$110,3,0)</f>
        <v>MINISTÉRIO DA INTEGRAÇÃO</v>
      </c>
      <c r="H20" s="48" t="s">
        <v>9</v>
      </c>
      <c r="I20" s="48"/>
      <c r="J20" s="49" t="n">
        <v>41739</v>
      </c>
      <c r="K20" s="50" t="n">
        <v>396088.59</v>
      </c>
    </row>
    <row r="21" customFormat="false" ht="15.75" hidden="false" customHeight="true" outlineLevel="0" collapsed="false">
      <c r="B21" s="44"/>
      <c r="C21" s="59" t="s">
        <v>138</v>
      </c>
      <c r="D21" s="59" t="str">
        <f aca="false">VLOOKUP(C21,'TB - PROCV'!$C$3:$G$110,2,0)</f>
        <v>Implantação do SES Nossa Senhora do Ó</v>
      </c>
      <c r="E21" s="48" t="n">
        <v>102</v>
      </c>
      <c r="F21" s="48" t="s">
        <v>90</v>
      </c>
      <c r="G21" s="48" t="str">
        <f aca="false">VLOOKUP(C21,'TB - PROCV'!$C$3:$G$110,3,0)</f>
        <v>MINISTÉRIO DAS CIDADES</v>
      </c>
      <c r="H21" s="48" t="s">
        <v>9</v>
      </c>
      <c r="I21" s="48"/>
      <c r="J21" s="49" t="n">
        <v>41745</v>
      </c>
      <c r="K21" s="50" t="n">
        <v>494491.89</v>
      </c>
    </row>
    <row r="22" customFormat="false" ht="15.75" hidden="false" customHeight="true" outlineLevel="0" collapsed="false">
      <c r="B22" s="44"/>
      <c r="C22" s="59" t="s">
        <v>83</v>
      </c>
      <c r="D22" s="59" t="str">
        <f aca="false">VLOOKUP(C22,'TB - PROCV'!$C$3:$G$110,2,0)</f>
        <v>PSH - Programa de Sustentabilidade Hidríca</v>
      </c>
      <c r="E22" s="48" t="n">
        <v>103</v>
      </c>
      <c r="F22" s="48" t="s">
        <v>84</v>
      </c>
      <c r="G22" s="48" t="str">
        <f aca="false">VLOOKUP(C22,'TB - PROCV'!$C$3:$G$110,3,0)</f>
        <v>BIRD - BANCO MUNDIAL - PSH</v>
      </c>
      <c r="H22" s="48" t="s">
        <v>9</v>
      </c>
      <c r="I22" s="48"/>
      <c r="J22" s="49" t="n">
        <v>41697</v>
      </c>
      <c r="K22" s="50" t="n">
        <v>1000000</v>
      </c>
    </row>
    <row r="23" customFormat="false" ht="15.75" hidden="false" customHeight="true" outlineLevel="0" collapsed="false">
      <c r="B23" s="44"/>
      <c r="C23" s="59" t="s">
        <v>83</v>
      </c>
      <c r="D23" s="59" t="str">
        <f aca="false">VLOOKUP(C23,'TB - PROCV'!$C$3:$G$110,2,0)</f>
        <v>PSH - Programa de Sustentabilidade Hidríca</v>
      </c>
      <c r="E23" s="48" t="n">
        <v>103</v>
      </c>
      <c r="F23" s="48" t="s">
        <v>84</v>
      </c>
      <c r="G23" s="48" t="str">
        <f aca="false">VLOOKUP(C23,'TB - PROCV'!$C$3:$G$110,3,0)</f>
        <v>BIRD - BANCO MUNDIAL - PSH</v>
      </c>
      <c r="H23" s="48" t="s">
        <v>9</v>
      </c>
      <c r="I23" s="48"/>
      <c r="J23" s="49" t="n">
        <v>41697</v>
      </c>
      <c r="K23" s="50" t="n">
        <v>409100</v>
      </c>
    </row>
    <row r="24" customFormat="false" ht="15.75" hidden="false" customHeight="true" outlineLevel="0" collapsed="false">
      <c r="B24" s="44"/>
      <c r="C24" s="59" t="s">
        <v>83</v>
      </c>
      <c r="D24" s="59" t="str">
        <f aca="false">VLOOKUP(C24,'TB - PROCV'!$C$3:$G$110,2,0)</f>
        <v>PSH - Programa de Sustentabilidade Hidríca</v>
      </c>
      <c r="E24" s="48" t="n">
        <v>103</v>
      </c>
      <c r="F24" s="48" t="s">
        <v>84</v>
      </c>
      <c r="G24" s="48" t="str">
        <f aca="false">VLOOKUP(C24,'TB - PROCV'!$C$3:$G$110,3,0)</f>
        <v>BIRD - BANCO MUNDIAL - PSH</v>
      </c>
      <c r="H24" s="48" t="s">
        <v>9</v>
      </c>
      <c r="I24" s="48"/>
      <c r="J24" s="49" t="n">
        <v>41697</v>
      </c>
      <c r="K24" s="50" t="n">
        <v>66660</v>
      </c>
    </row>
    <row r="25" customFormat="false" ht="15.75" hidden="false" customHeight="true" outlineLevel="0" collapsed="false">
      <c r="B25" s="44"/>
      <c r="C25" s="59" t="s">
        <v>83</v>
      </c>
      <c r="D25" s="59" t="str">
        <f aca="false">VLOOKUP(C25,'TB - PROCV'!$C$3:$G$110,2,0)</f>
        <v>PSH - Programa de Sustentabilidade Hidríca</v>
      </c>
      <c r="E25" s="48" t="n">
        <v>103</v>
      </c>
      <c r="F25" s="48" t="s">
        <v>84</v>
      </c>
      <c r="G25" s="48" t="str">
        <f aca="false">VLOOKUP(C25,'TB - PROCV'!$C$3:$G$110,3,0)</f>
        <v>BIRD - BANCO MUNDIAL - PSH</v>
      </c>
      <c r="H25" s="48" t="s">
        <v>9</v>
      </c>
      <c r="I25" s="48"/>
      <c r="J25" s="49" t="n">
        <v>41697</v>
      </c>
      <c r="K25" s="50" t="n">
        <v>230668.76</v>
      </c>
    </row>
    <row r="26" customFormat="false" ht="15.75" hidden="false" customHeight="true" outlineLevel="0" collapsed="false">
      <c r="B26" s="44"/>
      <c r="C26" s="59" t="s">
        <v>83</v>
      </c>
      <c r="D26" s="59" t="str">
        <f aca="false">VLOOKUP(C26,'TB - PROCV'!$C$3:$G$110,2,0)</f>
        <v>PSH - Programa de Sustentabilidade Hidríca</v>
      </c>
      <c r="E26" s="48" t="n">
        <v>103</v>
      </c>
      <c r="F26" s="48" t="s">
        <v>84</v>
      </c>
      <c r="G26" s="48" t="str">
        <f aca="false">VLOOKUP(C26,'TB - PROCV'!$C$3:$G$110,3,0)</f>
        <v>BIRD - BANCO MUNDIAL - PSH</v>
      </c>
      <c r="H26" s="48" t="s">
        <v>9</v>
      </c>
      <c r="I26" s="48"/>
      <c r="J26" s="49" t="n">
        <v>41697</v>
      </c>
      <c r="K26" s="50" t="n">
        <v>235000</v>
      </c>
    </row>
    <row r="27" customFormat="false" ht="15.75" hidden="false" customHeight="true" outlineLevel="0" collapsed="false">
      <c r="B27" s="44"/>
      <c r="C27" s="59" t="s">
        <v>25</v>
      </c>
      <c r="D27" s="59" t="str">
        <f aca="false">VLOOKUP(C27,'TB - PROCV'!$C$3:$G$110,2,0)</f>
        <v>Implantação do SAA do Pólo Farmacoquímico</v>
      </c>
      <c r="E27" s="48" t="n">
        <v>103</v>
      </c>
      <c r="F27" s="48" t="s">
        <v>84</v>
      </c>
      <c r="G27" s="48" t="str">
        <f aca="false">VLOOKUP(C27,'TB - PROCV'!$C$3:$G$110,3,0)</f>
        <v>MINISTÉRIO DAS CIDADES</v>
      </c>
      <c r="H27" s="48" t="s">
        <v>9</v>
      </c>
      <c r="I27" s="48"/>
      <c r="J27" s="49" t="n">
        <v>41690</v>
      </c>
      <c r="K27" s="50" t="n">
        <v>16944.44</v>
      </c>
    </row>
    <row r="28" customFormat="false" ht="15.75" hidden="false" customHeight="true" outlineLevel="0" collapsed="false">
      <c r="B28" s="44"/>
      <c r="C28" s="59" t="s">
        <v>25</v>
      </c>
      <c r="D28" s="59" t="str">
        <f aca="false">VLOOKUP(C28,'TB - PROCV'!$C$3:$G$110,2,0)</f>
        <v>Implantação do SAA do Pólo Farmacoquímico</v>
      </c>
      <c r="E28" s="48" t="n">
        <v>103</v>
      </c>
      <c r="F28" s="48" t="s">
        <v>84</v>
      </c>
      <c r="G28" s="48" t="str">
        <f aca="false">VLOOKUP(C28,'TB - PROCV'!$C$3:$G$110,3,0)</f>
        <v>MINISTÉRIO DAS CIDADES</v>
      </c>
      <c r="H28" s="48" t="s">
        <v>9</v>
      </c>
      <c r="I28" s="48"/>
      <c r="J28" s="49" t="n">
        <v>41680</v>
      </c>
      <c r="K28" s="50" t="n">
        <v>2731244.68</v>
      </c>
    </row>
    <row r="29" customFormat="false" ht="15.75" hidden="false" customHeight="true" outlineLevel="0" collapsed="false">
      <c r="B29" s="44"/>
      <c r="C29" s="59" t="s">
        <v>86</v>
      </c>
      <c r="D29" s="59" t="str">
        <f aca="false">VLOOKUP(C29,'TB - PROCV'!$C$3:$G$110,2,0)</f>
        <v>Obras de Inversão Direta - GE - Repasse para aumento de Capital</v>
      </c>
      <c r="E29" s="48" t="n">
        <v>137</v>
      </c>
      <c r="F29" s="48" t="s">
        <v>84</v>
      </c>
      <c r="G29" s="48" t="str">
        <f aca="false">VLOOKUP(C29,'TB - PROCV'!$C$3:$G$110,3,0)</f>
        <v>GOVERNO DO ESTADO</v>
      </c>
      <c r="H29" s="48" t="s">
        <v>9</v>
      </c>
      <c r="I29" s="48"/>
      <c r="J29" s="49" t="n">
        <v>41683</v>
      </c>
      <c r="K29" s="50" t="n">
        <v>5000000</v>
      </c>
    </row>
    <row r="30" customFormat="false" ht="15.75" hidden="false" customHeight="true" outlineLevel="0" collapsed="false">
      <c r="B30" s="44"/>
      <c r="C30" s="59" t="s">
        <v>111</v>
      </c>
      <c r="D30" s="59" t="str">
        <f aca="false">VLOOKUP(C30,'TB - PROCV'!$C$3:$G$110,2,0)</f>
        <v>Ampliação do SAA de Ipojuca</v>
      </c>
      <c r="E30" s="48" t="n">
        <v>102</v>
      </c>
      <c r="F30" s="48" t="s">
        <v>90</v>
      </c>
      <c r="G30" s="48" t="str">
        <f aca="false">VLOOKUP(C30,'TB - PROCV'!$C$3:$G$110,3,0)</f>
        <v>MINISTÉRIO DAS CIDADES</v>
      </c>
      <c r="H30" s="48" t="s">
        <v>9</v>
      </c>
      <c r="I30" s="48"/>
      <c r="J30" s="49" t="n">
        <v>41688</v>
      </c>
      <c r="K30" s="50" t="n">
        <v>7865.88</v>
      </c>
    </row>
    <row r="31" customFormat="false" ht="15.75" hidden="false" customHeight="true" outlineLevel="0" collapsed="false">
      <c r="B31" s="44"/>
      <c r="C31" s="59" t="s">
        <v>36</v>
      </c>
      <c r="D31" s="59" t="str">
        <f aca="false">VLOOKUP(C31,'TB - PROCV'!$C$3:$G$110,2,0)</f>
        <v>Sistema Adutor do Oeste</v>
      </c>
      <c r="E31" s="48" t="n">
        <v>102</v>
      </c>
      <c r="F31" s="48" t="s">
        <v>90</v>
      </c>
      <c r="G31" s="48" t="str">
        <f aca="false">VLOOKUP(C31,'TB - PROCV'!$C$3:$G$110,3,0)</f>
        <v>MINISTÉRIO DA INTEGRAÇÃO</v>
      </c>
      <c r="H31" s="48" t="s">
        <v>9</v>
      </c>
      <c r="I31" s="48"/>
      <c r="J31" s="49" t="n">
        <v>41689</v>
      </c>
      <c r="K31" s="50" t="n">
        <v>923810.93</v>
      </c>
    </row>
    <row r="32" customFormat="false" ht="15.75" hidden="false" customHeight="true" outlineLevel="0" collapsed="false">
      <c r="B32" s="44"/>
      <c r="C32" s="59" t="s">
        <v>83</v>
      </c>
      <c r="D32" s="59" t="str">
        <f aca="false">VLOOKUP(C32,'TB - PROCV'!$C$3:$G$110,2,0)</f>
        <v>PSH - Programa de Sustentabilidade Hidríca</v>
      </c>
      <c r="E32" s="48" t="n">
        <v>103</v>
      </c>
      <c r="F32" s="48" t="s">
        <v>84</v>
      </c>
      <c r="G32" s="48" t="str">
        <f aca="false">VLOOKUP(C32,'TB - PROCV'!$C$3:$G$110,3,0)</f>
        <v>BIRD - BANCO MUNDIAL - PSH</v>
      </c>
      <c r="H32" s="48" t="s">
        <v>9</v>
      </c>
      <c r="I32" s="48"/>
      <c r="J32" s="49" t="n">
        <v>41731</v>
      </c>
      <c r="K32" s="50" t="n">
        <v>530000</v>
      </c>
    </row>
    <row r="33" customFormat="false" ht="15.75" hidden="false" customHeight="true" outlineLevel="0" collapsed="false">
      <c r="B33" s="44"/>
      <c r="C33" s="59" t="s">
        <v>83</v>
      </c>
      <c r="D33" s="59" t="str">
        <f aca="false">VLOOKUP(C33,'TB - PROCV'!$C$3:$G$110,2,0)</f>
        <v>PSH - Programa de Sustentabilidade Hidríca</v>
      </c>
      <c r="E33" s="48" t="n">
        <v>103</v>
      </c>
      <c r="F33" s="48" t="s">
        <v>84</v>
      </c>
      <c r="G33" s="48" t="str">
        <f aca="false">VLOOKUP(C33,'TB - PROCV'!$C$3:$G$110,3,0)</f>
        <v>BIRD - BANCO MUNDIAL - PSH</v>
      </c>
      <c r="H33" s="48" t="s">
        <v>9</v>
      </c>
      <c r="I33" s="48"/>
      <c r="J33" s="49" t="n">
        <v>41768</v>
      </c>
      <c r="K33" s="50" t="n">
        <v>420000</v>
      </c>
    </row>
    <row r="34" customFormat="false" ht="15.75" hidden="false" customHeight="true" outlineLevel="0" collapsed="false">
      <c r="B34" s="44"/>
      <c r="C34" s="59" t="s">
        <v>95</v>
      </c>
      <c r="D34" s="59" t="str">
        <f aca="false">VLOOKUP(C34,'TB - PROCV'!$C$3:$G$110,2,0)</f>
        <v>Implantação do SES do Proest Área 02</v>
      </c>
      <c r="E34" s="48" t="n">
        <v>103</v>
      </c>
      <c r="F34" s="48" t="s">
        <v>84</v>
      </c>
      <c r="G34" s="48" t="str">
        <f aca="false">VLOOKUP(C34,'TB - PROCV'!$C$3:$G$110,3,0)</f>
        <v>MINISTÉRIO DAS CIDADES</v>
      </c>
      <c r="H34" s="48" t="s">
        <v>9</v>
      </c>
      <c r="I34" s="48"/>
      <c r="J34" s="49" t="n">
        <v>41698</v>
      </c>
      <c r="K34" s="50" t="n">
        <v>2331779.85</v>
      </c>
    </row>
    <row r="35" customFormat="false" ht="15.75" hidden="false" customHeight="true" outlineLevel="0" collapsed="false">
      <c r="B35" s="44"/>
      <c r="C35" s="59" t="s">
        <v>51</v>
      </c>
      <c r="D35" s="59" t="str">
        <f aca="false">VLOOKUP(C35,'TB - PROCV'!$C$3:$G$110,2,0)</f>
        <v>Ampliação do SES do Recife - Proest Área 01</v>
      </c>
      <c r="E35" s="48" t="n">
        <v>102</v>
      </c>
      <c r="F35" s="48" t="s">
        <v>90</v>
      </c>
      <c r="G35" s="48" t="str">
        <f aca="false">VLOOKUP(C35,'TB - PROCV'!$C$3:$G$110,3,0)</f>
        <v>MINISTÉRIO DAS CIDADES</v>
      </c>
      <c r="H35" s="48" t="s">
        <v>9</v>
      </c>
      <c r="I35" s="48"/>
      <c r="J35" s="49" t="n">
        <v>41697</v>
      </c>
      <c r="K35" s="50" t="n">
        <v>1161416.46</v>
      </c>
    </row>
    <row r="36" customFormat="false" ht="15.75" hidden="false" customHeight="true" outlineLevel="0" collapsed="false">
      <c r="B36" s="44"/>
      <c r="C36" s="59" t="s">
        <v>86</v>
      </c>
      <c r="D36" s="59" t="str">
        <f aca="false">VLOOKUP(C36,'TB - PROCV'!$C$3:$G$110,2,0)</f>
        <v>Obras de Inversão Direta - GE - Repasse para aumento de Capital</v>
      </c>
      <c r="E36" s="48" t="n">
        <v>137</v>
      </c>
      <c r="F36" s="48" t="s">
        <v>84</v>
      </c>
      <c r="G36" s="48" t="str">
        <f aca="false">VLOOKUP(C36,'TB - PROCV'!$C$3:$G$110,3,0)</f>
        <v>GOVERNO DO ESTADO</v>
      </c>
      <c r="H36" s="48" t="s">
        <v>9</v>
      </c>
      <c r="I36" s="48"/>
      <c r="J36" s="49" t="n">
        <v>41708</v>
      </c>
      <c r="K36" s="50" t="n">
        <v>7000000</v>
      </c>
    </row>
    <row r="37" customFormat="false" ht="15.75" hidden="false" customHeight="true" outlineLevel="0" collapsed="false">
      <c r="B37" s="44"/>
      <c r="C37" s="59" t="s">
        <v>36</v>
      </c>
      <c r="D37" s="59" t="str">
        <f aca="false">VLOOKUP(C37,'TB - PROCV'!$C$3:$G$110,2,0)</f>
        <v>Sistema Adutor do Oeste</v>
      </c>
      <c r="E37" s="48" t="n">
        <v>102</v>
      </c>
      <c r="F37" s="48" t="s">
        <v>90</v>
      </c>
      <c r="G37" s="48" t="str">
        <f aca="false">VLOOKUP(C37,'TB - PROCV'!$C$3:$G$110,3,0)</f>
        <v>MINISTÉRIO DA INTEGRAÇÃO</v>
      </c>
      <c r="H37" s="48" t="s">
        <v>9</v>
      </c>
      <c r="I37" s="48"/>
      <c r="J37" s="49" t="n">
        <v>41900</v>
      </c>
      <c r="K37" s="50" t="n">
        <v>2401095.81</v>
      </c>
    </row>
    <row r="38" customFormat="false" ht="15.75" hidden="false" customHeight="true" outlineLevel="0" collapsed="false">
      <c r="B38" s="44"/>
      <c r="C38" s="59" t="s">
        <v>36</v>
      </c>
      <c r="D38" s="59" t="str">
        <f aca="false">VLOOKUP(C38,'TB - PROCV'!$C$3:$G$110,2,0)</f>
        <v>Sistema Adutor do Oeste</v>
      </c>
      <c r="E38" s="48" t="n">
        <v>102</v>
      </c>
      <c r="F38" s="48" t="s">
        <v>90</v>
      </c>
      <c r="G38" s="48" t="str">
        <f aca="false">VLOOKUP(C38,'TB - PROCV'!$C$3:$G$110,3,0)</f>
        <v>MINISTÉRIO DA INTEGRAÇÃO</v>
      </c>
      <c r="H38" s="48" t="s">
        <v>9</v>
      </c>
      <c r="I38" s="48"/>
      <c r="J38" s="49" t="n">
        <v>41900</v>
      </c>
      <c r="K38" s="50" t="n">
        <v>2861734.21</v>
      </c>
    </row>
    <row r="39" customFormat="false" ht="15.75" hidden="false" customHeight="true" outlineLevel="0" collapsed="false">
      <c r="B39" s="44"/>
      <c r="C39" s="59" t="s">
        <v>106</v>
      </c>
      <c r="D39" s="59" t="str">
        <f aca="false">VLOOKUP(C39,'TB - PROCV'!$C$3:$G$110,2,0)</f>
        <v>Ampliação do SAA de Aliança - Projeto</v>
      </c>
      <c r="E39" s="48" t="n">
        <v>103</v>
      </c>
      <c r="F39" s="48" t="s">
        <v>84</v>
      </c>
      <c r="G39" s="48" t="str">
        <f aca="false">VLOOKUP(C39,'TB - PROCV'!$C$3:$G$110,3,0)</f>
        <v>MINISTÉRIO DAS CIDADES</v>
      </c>
      <c r="H39" s="48" t="s">
        <v>9</v>
      </c>
      <c r="I39" s="48"/>
      <c r="J39" s="49" t="n">
        <v>41724</v>
      </c>
      <c r="K39" s="50" t="n">
        <v>27513.86</v>
      </c>
    </row>
    <row r="40" customFormat="false" ht="15.75" hidden="false" customHeight="true" outlineLevel="0" collapsed="false">
      <c r="B40" s="44"/>
      <c r="C40" s="59" t="s">
        <v>131</v>
      </c>
      <c r="D40" s="59" t="str">
        <f aca="false">VLOOKUP(C40,'TB - PROCV'!$C$3:$G$110,2,0)</f>
        <v>SES das Bacias A, B e D de Goiana</v>
      </c>
      <c r="E40" s="48" t="n">
        <v>103</v>
      </c>
      <c r="F40" s="48" t="s">
        <v>84</v>
      </c>
      <c r="G40" s="48" t="str">
        <f aca="false">VLOOKUP(C40,'TB - PROCV'!$C$3:$G$110,3,0)</f>
        <v>MINISTÉRIO DAS CIDADES</v>
      </c>
      <c r="H40" s="48" t="s">
        <v>9</v>
      </c>
      <c r="I40" s="48"/>
      <c r="J40" s="49" t="n">
        <v>41752</v>
      </c>
      <c r="K40" s="50" t="n">
        <v>34070.52</v>
      </c>
    </row>
    <row r="41" customFormat="false" ht="15.75" hidden="false" customHeight="true" outlineLevel="0" collapsed="false">
      <c r="B41" s="44"/>
      <c r="C41" s="59" t="s">
        <v>51</v>
      </c>
      <c r="D41" s="59" t="str">
        <f aca="false">VLOOKUP(C41,'TB - PROCV'!$C$3:$G$110,2,0)</f>
        <v>Ampliação do SES do Recife - Proest Área 01</v>
      </c>
      <c r="E41" s="48" t="n">
        <v>102</v>
      </c>
      <c r="F41" s="48" t="s">
        <v>90</v>
      </c>
      <c r="G41" s="48" t="str">
        <f aca="false">VLOOKUP(C41,'TB - PROCV'!$C$3:$G$110,3,0)</f>
        <v>MINISTÉRIO DAS CIDADES</v>
      </c>
      <c r="H41" s="48" t="s">
        <v>9</v>
      </c>
      <c r="I41" s="48"/>
      <c r="J41" s="49" t="n">
        <v>41731</v>
      </c>
      <c r="K41" s="50" t="n">
        <v>627567.26</v>
      </c>
    </row>
    <row r="42" customFormat="false" ht="15.75" hidden="false" customHeight="true" outlineLevel="0" collapsed="false">
      <c r="B42" s="44"/>
      <c r="C42" s="59" t="s">
        <v>36</v>
      </c>
      <c r="D42" s="59" t="str">
        <f aca="false">VLOOKUP(C42,'TB - PROCV'!$C$3:$G$110,2,0)</f>
        <v>Sistema Adutor do Oeste</v>
      </c>
      <c r="E42" s="48" t="n">
        <v>102</v>
      </c>
      <c r="F42" s="48" t="s">
        <v>90</v>
      </c>
      <c r="G42" s="48" t="str">
        <f aca="false">VLOOKUP(C42,'TB - PROCV'!$C$3:$G$110,3,0)</f>
        <v>MINISTÉRIO DA INTEGRAÇÃO</v>
      </c>
      <c r="H42" s="48" t="s">
        <v>9</v>
      </c>
      <c r="I42" s="48"/>
      <c r="J42" s="49" t="n">
        <v>41731</v>
      </c>
      <c r="K42" s="50" t="n">
        <v>107752.3</v>
      </c>
    </row>
    <row r="43" customFormat="false" ht="15.75" hidden="false" customHeight="true" outlineLevel="0" collapsed="false">
      <c r="B43" s="44"/>
      <c r="C43" s="59" t="s">
        <v>36</v>
      </c>
      <c r="D43" s="59" t="str">
        <f aca="false">VLOOKUP(C43,'TB - PROCV'!$C$3:$G$110,2,0)</f>
        <v>Sistema Adutor do Oeste</v>
      </c>
      <c r="E43" s="48" t="n">
        <v>102</v>
      </c>
      <c r="F43" s="48" t="s">
        <v>90</v>
      </c>
      <c r="G43" s="48" t="str">
        <f aca="false">VLOOKUP(C43,'TB - PROCV'!$C$3:$G$110,3,0)</f>
        <v>MINISTÉRIO DA INTEGRAÇÃO</v>
      </c>
      <c r="H43" s="48" t="s">
        <v>9</v>
      </c>
      <c r="I43" s="48"/>
      <c r="J43" s="49" t="n">
        <v>41731</v>
      </c>
      <c r="K43" s="50" t="n">
        <v>560766.71</v>
      </c>
    </row>
    <row r="44" customFormat="false" ht="15.75" hidden="false" customHeight="true" outlineLevel="0" collapsed="false">
      <c r="B44" s="44"/>
      <c r="C44" s="59" t="s">
        <v>45</v>
      </c>
      <c r="D44" s="59" t="str">
        <f aca="false">VLOOKUP(C44,'TB - PROCV'!$C$3:$G$110,2,0)</f>
        <v>Ampliação do SAA de Santa Maria da Boa Vista</v>
      </c>
      <c r="E44" s="48" t="n">
        <v>102</v>
      </c>
      <c r="F44" s="48" t="s">
        <v>90</v>
      </c>
      <c r="G44" s="48" t="str">
        <f aca="false">VLOOKUP(C44,'TB - PROCV'!$C$3:$G$110,3,0)</f>
        <v>MINISTÉRIO DA INTEGRAÇÃO</v>
      </c>
      <c r="H44" s="48" t="s">
        <v>9</v>
      </c>
      <c r="I44" s="48"/>
      <c r="J44" s="49" t="n">
        <v>41744</v>
      </c>
      <c r="K44" s="50" t="n">
        <v>692707.1</v>
      </c>
    </row>
    <row r="45" customFormat="false" ht="15.75" hidden="false" customHeight="true" outlineLevel="0" collapsed="false">
      <c r="B45" s="44"/>
      <c r="C45" s="59" t="s">
        <v>83</v>
      </c>
      <c r="D45" s="59" t="str">
        <f aca="false">VLOOKUP(C45,'TB - PROCV'!$C$3:$G$110,2,0)</f>
        <v>PSH - Programa de Sustentabilidade Hidríca</v>
      </c>
      <c r="E45" s="48" t="n">
        <v>103</v>
      </c>
      <c r="F45" s="48" t="s">
        <v>84</v>
      </c>
      <c r="G45" s="48" t="str">
        <f aca="false">VLOOKUP(C45,'TB - PROCV'!$C$3:$G$110,3,0)</f>
        <v>BIRD - BANCO MUNDIAL - PSH</v>
      </c>
      <c r="H45" s="48" t="s">
        <v>9</v>
      </c>
      <c r="I45" s="48"/>
      <c r="J45" s="49" t="n">
        <v>41697</v>
      </c>
      <c r="K45" s="50" t="n">
        <v>584295</v>
      </c>
    </row>
    <row r="46" customFormat="false" ht="15.75" hidden="false" customHeight="true" outlineLevel="0" collapsed="false">
      <c r="B46" s="44"/>
      <c r="C46" s="59" t="s">
        <v>139</v>
      </c>
      <c r="D46" s="59" t="str">
        <f aca="false">VLOOKUP(C46,'TB - PROCV'!$C$3:$G$110,2,0)</f>
        <v>Elaboração do SAA Aldeia - Projeto</v>
      </c>
      <c r="E46" s="48" t="n">
        <v>103</v>
      </c>
      <c r="F46" s="48" t="s">
        <v>84</v>
      </c>
      <c r="G46" s="48" t="str">
        <f aca="false">VLOOKUP(C46,'TB - PROCV'!$C$3:$G$110,3,0)</f>
        <v>MINISTÉRIO DAS CIDADES</v>
      </c>
      <c r="H46" s="48" t="s">
        <v>9</v>
      </c>
      <c r="I46" s="48"/>
      <c r="J46" s="49" t="n">
        <v>41673</v>
      </c>
      <c r="K46" s="50" t="n">
        <v>30805.59</v>
      </c>
    </row>
    <row r="47" customFormat="false" ht="15.75" hidden="false" customHeight="true" outlineLevel="0" collapsed="false">
      <c r="B47" s="44"/>
      <c r="C47" s="59" t="s">
        <v>34</v>
      </c>
      <c r="D47" s="59" t="str">
        <f aca="false">VLOOKUP(C47,'TB - PROCV'!$C$3:$G$110,2,0)</f>
        <v>Ampliação do SES de Olinda</v>
      </c>
      <c r="E47" s="48" t="n">
        <v>102</v>
      </c>
      <c r="F47" s="48" t="s">
        <v>90</v>
      </c>
      <c r="G47" s="48" t="str">
        <f aca="false">VLOOKUP(C47,'TB - PROCV'!$C$3:$G$110,3,0)</f>
        <v>MINISTÉRIO DAS CIDADES</v>
      </c>
      <c r="H47" s="48" t="s">
        <v>9</v>
      </c>
      <c r="I47" s="48"/>
      <c r="J47" s="49" t="n">
        <v>41717</v>
      </c>
      <c r="K47" s="50" t="n">
        <v>1661837.71</v>
      </c>
    </row>
    <row r="48" customFormat="false" ht="15.75" hidden="false" customHeight="true" outlineLevel="0" collapsed="false">
      <c r="B48" s="44"/>
      <c r="C48" s="59" t="s">
        <v>86</v>
      </c>
      <c r="D48" s="59" t="str">
        <f aca="false">VLOOKUP(C48,'TB - PROCV'!$C$3:$G$110,2,0)</f>
        <v>Obras de Inversão Direta - GE - Repasse para aumento de Capital</v>
      </c>
      <c r="E48" s="48" t="n">
        <v>137</v>
      </c>
      <c r="F48" s="48" t="s">
        <v>84</v>
      </c>
      <c r="G48" s="48" t="str">
        <f aca="false">VLOOKUP(C48,'TB - PROCV'!$C$3:$G$110,3,0)</f>
        <v>GOVERNO DO ESTADO</v>
      </c>
      <c r="H48" s="48" t="s">
        <v>9</v>
      </c>
      <c r="I48" s="48"/>
      <c r="J48" s="49" t="n">
        <v>41731</v>
      </c>
      <c r="K48" s="50" t="n">
        <v>5000000</v>
      </c>
    </row>
    <row r="49" customFormat="false" ht="15.75" hidden="false" customHeight="true" outlineLevel="0" collapsed="false">
      <c r="B49" s="44"/>
      <c r="C49" s="59" t="s">
        <v>41</v>
      </c>
      <c r="D49" s="59" t="str">
        <f aca="false">VLOOKUP(C49,'TB - PROCV'!$C$3:$G$110,2,0)</f>
        <v>ETE Minerva - Complementação</v>
      </c>
      <c r="E49" s="48" t="n">
        <v>102</v>
      </c>
      <c r="F49" s="48" t="s">
        <v>90</v>
      </c>
      <c r="G49" s="48" t="str">
        <f aca="false">VLOOKUP(C49,'TB - PROCV'!$C$3:$G$110,3,0)</f>
        <v>MINISTÉRIO DAS CIDADES</v>
      </c>
      <c r="H49" s="48" t="s">
        <v>9</v>
      </c>
      <c r="I49" s="48"/>
      <c r="J49" s="49" t="n">
        <v>41730</v>
      </c>
      <c r="K49" s="50" t="n">
        <v>364026.87</v>
      </c>
    </row>
    <row r="50" customFormat="false" ht="15.75" hidden="false" customHeight="true" outlineLevel="0" collapsed="false">
      <c r="B50" s="44"/>
      <c r="C50" s="59" t="s">
        <v>86</v>
      </c>
      <c r="D50" s="59" t="str">
        <f aca="false">VLOOKUP(C50,'TB - PROCV'!$C$3:$G$110,2,0)</f>
        <v>Obras de Inversão Direta - GE - Repasse para aumento de Capital</v>
      </c>
      <c r="E50" s="48" t="n">
        <v>241</v>
      </c>
      <c r="F50" s="48" t="s">
        <v>84</v>
      </c>
      <c r="G50" s="48" t="str">
        <f aca="false">VLOOKUP(C50,'TB - PROCV'!$C$3:$G$110,3,0)</f>
        <v>GOVERNO DO ESTADO</v>
      </c>
      <c r="H50" s="48" t="s">
        <v>9</v>
      </c>
      <c r="I50" s="48"/>
      <c r="J50" s="49" t="n">
        <v>41768</v>
      </c>
      <c r="K50" s="50" t="n">
        <v>22494973.59</v>
      </c>
    </row>
    <row r="51" customFormat="false" ht="15.75" hidden="false" customHeight="true" outlineLevel="0" collapsed="false">
      <c r="B51" s="44"/>
      <c r="C51" s="59" t="s">
        <v>83</v>
      </c>
      <c r="D51" s="59" t="str">
        <f aca="false">VLOOKUP(C51,'TB - PROCV'!$C$3:$G$110,2,0)</f>
        <v>PSH - Programa de Sustentabilidade Hidríca</v>
      </c>
      <c r="E51" s="48" t="n">
        <v>103</v>
      </c>
      <c r="F51" s="48" t="s">
        <v>84</v>
      </c>
      <c r="G51" s="48" t="str">
        <f aca="false">VLOOKUP(C51,'TB - PROCV'!$C$3:$G$110,3,0)</f>
        <v>BIRD - BANCO MUNDIAL - PSH</v>
      </c>
      <c r="H51" s="48" t="s">
        <v>9</v>
      </c>
      <c r="I51" s="48"/>
      <c r="J51" s="49" t="n">
        <v>41864</v>
      </c>
      <c r="K51" s="50" t="n">
        <v>47290</v>
      </c>
    </row>
    <row r="52" customFormat="false" ht="15.75" hidden="false" customHeight="true" outlineLevel="0" collapsed="false">
      <c r="B52" s="44"/>
      <c r="C52" s="59" t="s">
        <v>83</v>
      </c>
      <c r="D52" s="59" t="str">
        <f aca="false">VLOOKUP(C52,'TB - PROCV'!$C$3:$G$110,2,0)</f>
        <v>PSH - Programa de Sustentabilidade Hidríca</v>
      </c>
      <c r="E52" s="48" t="n">
        <v>103</v>
      </c>
      <c r="F52" s="48" t="s">
        <v>84</v>
      </c>
      <c r="G52" s="48" t="str">
        <f aca="false">VLOOKUP(C52,'TB - PROCV'!$C$3:$G$110,3,0)</f>
        <v>BIRD - BANCO MUNDIAL - PSH</v>
      </c>
      <c r="H52" s="48" t="s">
        <v>9</v>
      </c>
      <c r="I52" s="48"/>
      <c r="J52" s="49" t="n">
        <v>41864</v>
      </c>
      <c r="K52" s="50" t="n">
        <v>80779.92</v>
      </c>
    </row>
    <row r="53" customFormat="false" ht="15.75" hidden="false" customHeight="true" outlineLevel="0" collapsed="false">
      <c r="B53" s="44"/>
      <c r="C53" s="59" t="s">
        <v>51</v>
      </c>
      <c r="D53" s="59" t="str">
        <f aca="false">VLOOKUP(C53,'TB - PROCV'!$C$3:$G$110,2,0)</f>
        <v>Ampliação do SES do Recife - Proest Área 01</v>
      </c>
      <c r="E53" s="48" t="n">
        <v>102</v>
      </c>
      <c r="F53" s="48" t="s">
        <v>90</v>
      </c>
      <c r="G53" s="48" t="str">
        <f aca="false">VLOOKUP(C53,'TB - PROCV'!$C$3:$G$110,3,0)</f>
        <v>MINISTÉRIO DAS CIDADES</v>
      </c>
      <c r="H53" s="48" t="s">
        <v>9</v>
      </c>
      <c r="I53" s="48"/>
      <c r="J53" s="49" t="n">
        <v>41744</v>
      </c>
      <c r="K53" s="50" t="n">
        <v>496962.38</v>
      </c>
    </row>
    <row r="54" customFormat="false" ht="15.75" hidden="false" customHeight="true" outlineLevel="0" collapsed="false">
      <c r="B54" s="44"/>
      <c r="C54" s="59" t="s">
        <v>18</v>
      </c>
      <c r="D54" s="59" t="str">
        <f aca="false">VLOOKUP(C54,'TB - PROCV'!$C$3:$G$110,2,0)</f>
        <v>Recuperação da ETA Petrolina</v>
      </c>
      <c r="E54" s="48" t="n">
        <v>103</v>
      </c>
      <c r="F54" s="48" t="s">
        <v>84</v>
      </c>
      <c r="G54" s="48" t="str">
        <f aca="false">VLOOKUP(C54,'TB - PROCV'!$C$3:$G$110,3,0)</f>
        <v>MINISTÉRIO DAS CIDADES</v>
      </c>
      <c r="H54" s="48" t="s">
        <v>9</v>
      </c>
      <c r="I54" s="48"/>
      <c r="J54" s="49" t="n">
        <v>41752</v>
      </c>
      <c r="K54" s="50" t="n">
        <v>216889.55</v>
      </c>
    </row>
    <row r="55" customFormat="false" ht="15.75" hidden="false" customHeight="true" outlineLevel="0" collapsed="false">
      <c r="B55" s="44"/>
      <c r="C55" s="59" t="s">
        <v>138</v>
      </c>
      <c r="D55" s="59" t="str">
        <f aca="false">VLOOKUP(C55,'TB - PROCV'!$C$3:$G$110,2,0)</f>
        <v>Implantação do SES Nossa Senhora do Ó</v>
      </c>
      <c r="E55" s="48" t="n">
        <v>102</v>
      </c>
      <c r="F55" s="48" t="s">
        <v>90</v>
      </c>
      <c r="G55" s="48" t="str">
        <f aca="false">VLOOKUP(C55,'TB - PROCV'!$C$3:$G$110,3,0)</f>
        <v>MINISTÉRIO DAS CIDADES</v>
      </c>
      <c r="H55" s="48" t="s">
        <v>9</v>
      </c>
      <c r="I55" s="48"/>
      <c r="J55" s="49" t="n">
        <v>41744</v>
      </c>
      <c r="K55" s="50" t="n">
        <v>40547.6</v>
      </c>
    </row>
    <row r="56" customFormat="false" ht="15.75" hidden="false" customHeight="true" outlineLevel="0" collapsed="false">
      <c r="B56" s="44"/>
      <c r="C56" s="59" t="s">
        <v>83</v>
      </c>
      <c r="D56" s="59" t="str">
        <f aca="false">VLOOKUP(C56,'TB - PROCV'!$C$3:$G$110,2,0)</f>
        <v>PSH - Programa de Sustentabilidade Hidríca</v>
      </c>
      <c r="E56" s="48" t="n">
        <v>103</v>
      </c>
      <c r="F56" s="48" t="s">
        <v>84</v>
      </c>
      <c r="G56" s="48" t="str">
        <f aca="false">VLOOKUP(C56,'TB - PROCV'!$C$3:$G$110,3,0)</f>
        <v>BIRD - BANCO MUNDIAL - PSH</v>
      </c>
      <c r="H56" s="48" t="s">
        <v>9</v>
      </c>
      <c r="I56" s="48"/>
      <c r="J56" s="49" t="n">
        <v>41844</v>
      </c>
      <c r="K56" s="50" t="n">
        <v>1200000</v>
      </c>
    </row>
    <row r="57" customFormat="false" ht="15.75" hidden="false" customHeight="true" outlineLevel="0" collapsed="false">
      <c r="B57" s="44"/>
      <c r="C57" s="59" t="s">
        <v>83</v>
      </c>
      <c r="D57" s="59" t="str">
        <f aca="false">VLOOKUP(C57,'TB - PROCV'!$C$3:$G$110,2,0)</f>
        <v>PSH - Programa de Sustentabilidade Hidríca</v>
      </c>
      <c r="E57" s="48" t="n">
        <v>103</v>
      </c>
      <c r="F57" s="48" t="s">
        <v>84</v>
      </c>
      <c r="G57" s="48" t="str">
        <f aca="false">VLOOKUP(C57,'TB - PROCV'!$C$3:$G$110,3,0)</f>
        <v>BIRD - BANCO MUNDIAL - PSH</v>
      </c>
      <c r="H57" s="48" t="s">
        <v>9</v>
      </c>
      <c r="I57" s="48"/>
      <c r="J57" s="49" t="n">
        <v>41862</v>
      </c>
      <c r="K57" s="50" t="n">
        <v>3193245</v>
      </c>
    </row>
    <row r="58" customFormat="false" ht="15.75" hidden="false" customHeight="true" outlineLevel="0" collapsed="false">
      <c r="B58" s="44"/>
      <c r="C58" s="59" t="s">
        <v>83</v>
      </c>
      <c r="D58" s="59" t="str">
        <f aca="false">VLOOKUP(C58,'TB - PROCV'!$C$3:$G$110,2,0)</f>
        <v>PSH - Programa de Sustentabilidade Hidríca</v>
      </c>
      <c r="E58" s="48" t="n">
        <v>103</v>
      </c>
      <c r="F58" s="48" t="s">
        <v>84</v>
      </c>
      <c r="G58" s="48" t="str">
        <f aca="false">VLOOKUP(C58,'TB - PROCV'!$C$3:$G$110,3,0)</f>
        <v>BIRD - BANCO MUNDIAL - PSH</v>
      </c>
      <c r="H58" s="48" t="s">
        <v>9</v>
      </c>
      <c r="I58" s="48"/>
      <c r="J58" s="49" t="n">
        <v>41862</v>
      </c>
      <c r="K58" s="50" t="n">
        <v>2100000</v>
      </c>
    </row>
    <row r="59" customFormat="false" ht="15.75" hidden="false" customHeight="true" outlineLevel="0" collapsed="false">
      <c r="B59" s="44"/>
      <c r="C59" s="59" t="s">
        <v>83</v>
      </c>
      <c r="D59" s="59" t="str">
        <f aca="false">VLOOKUP(C59,'TB - PROCV'!$C$3:$G$110,2,0)</f>
        <v>PSH - Programa de Sustentabilidade Hidríca</v>
      </c>
      <c r="E59" s="48" t="n">
        <v>103</v>
      </c>
      <c r="F59" s="48" t="s">
        <v>84</v>
      </c>
      <c r="G59" s="48" t="str">
        <f aca="false">VLOOKUP(C59,'TB - PROCV'!$C$3:$G$110,3,0)</f>
        <v>BIRD - BANCO MUNDIAL - PSH</v>
      </c>
      <c r="H59" s="48" t="s">
        <v>9</v>
      </c>
      <c r="I59" s="48"/>
      <c r="J59" s="49" t="n">
        <v>41983</v>
      </c>
      <c r="K59" s="50" t="n">
        <v>3100000</v>
      </c>
    </row>
    <row r="60" customFormat="false" ht="15.75" hidden="false" customHeight="true" outlineLevel="0" collapsed="false">
      <c r="B60" s="44"/>
      <c r="C60" s="59" t="s">
        <v>109</v>
      </c>
      <c r="D60" s="59" t="str">
        <f aca="false">VLOOKUP(C60,'TB - PROCV'!$C$3:$G$110,2,0)</f>
        <v>Implantação de Captação no Sistema Cabrobó</v>
      </c>
      <c r="E60" s="48" t="n">
        <v>102</v>
      </c>
      <c r="F60" s="48" t="s">
        <v>90</v>
      </c>
      <c r="G60" s="48" t="str">
        <f aca="false">VLOOKUP(C60,'TB - PROCV'!$C$3:$G$110,3,0)</f>
        <v>MINISTÉRIO DA INTEGRAÇÃO</v>
      </c>
      <c r="H60" s="48" t="s">
        <v>9</v>
      </c>
      <c r="I60" s="48"/>
      <c r="J60" s="49" t="n">
        <v>41744</v>
      </c>
      <c r="K60" s="50" t="n">
        <v>88225.79</v>
      </c>
    </row>
    <row r="61" customFormat="false" ht="15.75" hidden="false" customHeight="true" outlineLevel="0" collapsed="false">
      <c r="B61" s="44"/>
      <c r="C61" s="59" t="s">
        <v>34</v>
      </c>
      <c r="D61" s="59" t="str">
        <f aca="false">VLOOKUP(C61,'TB - PROCV'!$C$3:$G$110,2,0)</f>
        <v>Ampliação do SES de Olinda</v>
      </c>
      <c r="E61" s="48" t="n">
        <v>102</v>
      </c>
      <c r="F61" s="48" t="s">
        <v>90</v>
      </c>
      <c r="G61" s="48" t="str">
        <f aca="false">VLOOKUP(C61,'TB - PROCV'!$C$3:$G$110,3,0)</f>
        <v>MINISTÉRIO DAS CIDADES</v>
      </c>
      <c r="H61" s="48" t="s">
        <v>9</v>
      </c>
      <c r="I61" s="48"/>
      <c r="J61" s="49" t="n">
        <v>41744</v>
      </c>
      <c r="K61" s="50" t="n">
        <v>3000</v>
      </c>
    </row>
    <row r="62" customFormat="false" ht="15.75" hidden="false" customHeight="true" outlineLevel="0" collapsed="false">
      <c r="B62" s="44"/>
      <c r="C62" s="59" t="s">
        <v>83</v>
      </c>
      <c r="D62" s="59" t="str">
        <f aca="false">VLOOKUP(C62,'TB - PROCV'!$C$3:$G$110,2,0)</f>
        <v>PSH - Programa de Sustentabilidade Hidríca</v>
      </c>
      <c r="E62" s="48" t="n">
        <v>103</v>
      </c>
      <c r="F62" s="48" t="s">
        <v>84</v>
      </c>
      <c r="G62" s="48" t="str">
        <f aca="false">VLOOKUP(C62,'TB - PROCV'!$C$3:$G$110,3,0)</f>
        <v>BIRD - BANCO MUNDIAL - PSH</v>
      </c>
      <c r="H62" s="48" t="s">
        <v>9</v>
      </c>
      <c r="I62" s="48"/>
      <c r="J62" s="49" t="n">
        <v>41862</v>
      </c>
      <c r="K62" s="50" t="n">
        <v>644310.9</v>
      </c>
    </row>
    <row r="63" customFormat="false" ht="15.75" hidden="false" customHeight="true" outlineLevel="0" collapsed="false">
      <c r="B63" s="44"/>
      <c r="C63" s="59" t="s">
        <v>83</v>
      </c>
      <c r="D63" s="59" t="str">
        <f aca="false">VLOOKUP(C63,'TB - PROCV'!$C$3:$G$110,2,0)</f>
        <v>PSH - Programa de Sustentabilidade Hidríca</v>
      </c>
      <c r="E63" s="48" t="n">
        <v>103</v>
      </c>
      <c r="F63" s="48" t="s">
        <v>84</v>
      </c>
      <c r="G63" s="48" t="str">
        <f aca="false">VLOOKUP(C63,'TB - PROCV'!$C$3:$G$110,3,0)</f>
        <v>BIRD - BANCO MUNDIAL - PSH</v>
      </c>
      <c r="H63" s="48" t="s">
        <v>9</v>
      </c>
      <c r="I63" s="48"/>
      <c r="J63" s="49" t="n">
        <v>41942</v>
      </c>
      <c r="K63" s="50" t="n">
        <v>4848025.75</v>
      </c>
    </row>
    <row r="64" customFormat="false" ht="15.75" hidden="false" customHeight="true" outlineLevel="0" collapsed="false">
      <c r="B64" s="44"/>
      <c r="C64" s="59" t="s">
        <v>83</v>
      </c>
      <c r="D64" s="59" t="str">
        <f aca="false">VLOOKUP(C64,'TB - PROCV'!$C$3:$G$110,2,0)</f>
        <v>PSH - Programa de Sustentabilidade Hidríca</v>
      </c>
      <c r="E64" s="48" t="n">
        <v>103</v>
      </c>
      <c r="F64" s="48" t="s">
        <v>84</v>
      </c>
      <c r="G64" s="48" t="str">
        <f aca="false">VLOOKUP(C64,'TB - PROCV'!$C$3:$G$110,3,0)</f>
        <v>BIRD - BANCO MUNDIAL - PSH</v>
      </c>
      <c r="H64" s="48" t="s">
        <v>9</v>
      </c>
      <c r="I64" s="48"/>
      <c r="J64" s="49" t="n">
        <v>41983</v>
      </c>
      <c r="K64" s="50" t="n">
        <v>5150000</v>
      </c>
    </row>
    <row r="65" customFormat="false" ht="15.75" hidden="false" customHeight="true" outlineLevel="0" collapsed="false">
      <c r="B65" s="44"/>
      <c r="C65" s="59" t="s">
        <v>45</v>
      </c>
      <c r="D65" s="59" t="str">
        <f aca="false">VLOOKUP(C65,'TB - PROCV'!$C$3:$G$110,2,0)</f>
        <v>Ampliação do SAA de Santa Maria da Boa Vista</v>
      </c>
      <c r="E65" s="48" t="n">
        <v>102</v>
      </c>
      <c r="F65" s="48" t="s">
        <v>90</v>
      </c>
      <c r="G65" s="48" t="str">
        <f aca="false">VLOOKUP(C65,'TB - PROCV'!$C$3:$G$110,3,0)</f>
        <v>MINISTÉRIO DA INTEGRAÇÃO</v>
      </c>
      <c r="H65" s="48" t="s">
        <v>9</v>
      </c>
      <c r="I65" s="48"/>
      <c r="J65" s="49" t="n">
        <v>41752</v>
      </c>
      <c r="K65" s="50" t="n">
        <v>603000</v>
      </c>
    </row>
    <row r="66" customFormat="false" ht="15.75" hidden="false" customHeight="true" outlineLevel="0" collapsed="false">
      <c r="B66" s="44"/>
      <c r="C66" s="59" t="s">
        <v>18</v>
      </c>
      <c r="D66" s="59" t="str">
        <f aca="false">VLOOKUP(C66,'TB - PROCV'!$C$3:$G$110,2,0)</f>
        <v>Recuperação da ETA Petrolina</v>
      </c>
      <c r="E66" s="48" t="n">
        <v>103</v>
      </c>
      <c r="F66" s="48" t="s">
        <v>84</v>
      </c>
      <c r="G66" s="48" t="str">
        <f aca="false">VLOOKUP(C66,'TB - PROCV'!$C$3:$G$110,3,0)</f>
        <v>MINISTÉRIO DAS CIDADES</v>
      </c>
      <c r="H66" s="48" t="s">
        <v>9</v>
      </c>
      <c r="I66" s="48"/>
      <c r="J66" s="49" t="n">
        <v>41752</v>
      </c>
      <c r="K66" s="50" t="n">
        <v>289.29</v>
      </c>
    </row>
    <row r="67" customFormat="false" ht="15.75" hidden="false" customHeight="true" outlineLevel="0" collapsed="false">
      <c r="B67" s="44"/>
      <c r="C67" s="59" t="s">
        <v>96</v>
      </c>
      <c r="D67" s="59" t="str">
        <f aca="false">VLOOKUP(C67,'TB - PROCV'!$C$3:$G$110,2,0)</f>
        <v>Anéis Secundários</v>
      </c>
      <c r="E67" s="48" t="n">
        <v>103</v>
      </c>
      <c r="F67" s="48" t="s">
        <v>84</v>
      </c>
      <c r="G67" s="48" t="str">
        <f aca="false">VLOOKUP(C67,'TB - PROCV'!$C$3:$G$110,3,0)</f>
        <v>MINISTÉRIO DAS CIDADES</v>
      </c>
      <c r="H67" s="48" t="s">
        <v>9</v>
      </c>
      <c r="I67" s="48"/>
      <c r="J67" s="49" t="n">
        <v>41746</v>
      </c>
      <c r="K67" s="50" t="n">
        <v>12723711.48</v>
      </c>
    </row>
    <row r="68" customFormat="false" ht="15.75" hidden="false" customHeight="true" outlineLevel="0" collapsed="false">
      <c r="B68" s="44"/>
      <c r="C68" s="59" t="s">
        <v>83</v>
      </c>
      <c r="D68" s="59" t="str">
        <f aca="false">VLOOKUP(C68,'TB - PROCV'!$C$3:$G$110,2,0)</f>
        <v>PSH - Programa de Sustentabilidade Hidríca</v>
      </c>
      <c r="E68" s="48" t="n">
        <v>103</v>
      </c>
      <c r="F68" s="48" t="s">
        <v>84</v>
      </c>
      <c r="G68" s="48" t="str">
        <f aca="false">VLOOKUP(C68,'TB - PROCV'!$C$3:$G$110,3,0)</f>
        <v>BIRD - BANCO MUNDIAL - PSH</v>
      </c>
      <c r="H68" s="48" t="s">
        <v>9</v>
      </c>
      <c r="I68" s="48"/>
      <c r="J68" s="49" t="n">
        <v>41862</v>
      </c>
      <c r="K68" s="50" t="n">
        <v>2199845</v>
      </c>
    </row>
    <row r="69" customFormat="false" ht="15.75" hidden="false" customHeight="true" outlineLevel="0" collapsed="false">
      <c r="B69" s="44"/>
      <c r="C69" s="59" t="s">
        <v>55</v>
      </c>
      <c r="D69" s="59" t="str">
        <f aca="false">VLOOKUP(C69,'TB - PROCV'!$C$3:$G$110,2,0)</f>
        <v>Adutora do Agreste - Obra</v>
      </c>
      <c r="E69" s="48" t="n">
        <v>137</v>
      </c>
      <c r="F69" s="48" t="s">
        <v>90</v>
      </c>
      <c r="G69" s="48" t="str">
        <f aca="false">VLOOKUP(C69,'TB - PROCV'!$C$3:$G$110,3,0)</f>
        <v>MINISTÉRIO DA INTEGRAÇÃO</v>
      </c>
      <c r="H69" s="48" t="s">
        <v>9</v>
      </c>
      <c r="I69" s="48"/>
      <c r="J69" s="49" t="n">
        <v>41745</v>
      </c>
      <c r="K69" s="50" t="n">
        <v>8486488.89</v>
      </c>
    </row>
    <row r="70" customFormat="false" ht="15.75" hidden="false" customHeight="true" outlineLevel="0" collapsed="false">
      <c r="B70" s="44"/>
      <c r="C70" s="59" t="s">
        <v>55</v>
      </c>
      <c r="D70" s="59" t="str">
        <f aca="false">VLOOKUP(C70,'TB - PROCV'!$C$3:$G$110,2,0)</f>
        <v>Adutora do Agreste - Obra</v>
      </c>
      <c r="E70" s="48" t="n">
        <v>137</v>
      </c>
      <c r="F70" s="48" t="s">
        <v>90</v>
      </c>
      <c r="G70" s="48" t="str">
        <f aca="false">VLOOKUP(C70,'TB - PROCV'!$C$3:$G$110,3,0)</f>
        <v>MINISTÉRIO DA INTEGRAÇÃO</v>
      </c>
      <c r="H70" s="48" t="s">
        <v>9</v>
      </c>
      <c r="I70" s="48"/>
      <c r="J70" s="49" t="n">
        <v>41744</v>
      </c>
      <c r="K70" s="50" t="n">
        <v>7000000</v>
      </c>
    </row>
    <row r="71" customFormat="false" ht="15.75" hidden="false" customHeight="true" outlineLevel="0" collapsed="false">
      <c r="B71" s="44"/>
      <c r="C71" s="59" t="s">
        <v>55</v>
      </c>
      <c r="D71" s="59" t="str">
        <f aca="false">VLOOKUP(C71,'TB - PROCV'!$C$3:$G$110,2,0)</f>
        <v>Adutora do Agreste - Obra</v>
      </c>
      <c r="E71" s="48" t="n">
        <v>101</v>
      </c>
      <c r="F71" s="48" t="s">
        <v>90</v>
      </c>
      <c r="G71" s="48" t="str">
        <f aca="false">VLOOKUP(C71,'TB - PROCV'!$C$3:$G$110,3,0)</f>
        <v>MINISTÉRIO DA INTEGRAÇÃO</v>
      </c>
      <c r="H71" s="48" t="s">
        <v>9</v>
      </c>
      <c r="I71" s="48"/>
      <c r="J71" s="49" t="n">
        <v>41744</v>
      </c>
      <c r="K71" s="50" t="n">
        <v>12800000</v>
      </c>
    </row>
    <row r="72" customFormat="false" ht="15.75" hidden="false" customHeight="true" outlineLevel="0" collapsed="false">
      <c r="B72" s="44"/>
      <c r="C72" s="59" t="s">
        <v>83</v>
      </c>
      <c r="D72" s="59" t="str">
        <f aca="false">VLOOKUP(C72,'TB - PROCV'!$C$3:$G$110,2,0)</f>
        <v>PSH - Programa de Sustentabilidade Hidríca</v>
      </c>
      <c r="E72" s="48" t="n">
        <v>103</v>
      </c>
      <c r="F72" s="48" t="s">
        <v>84</v>
      </c>
      <c r="G72" s="48" t="str">
        <f aca="false">VLOOKUP(C72,'TB - PROCV'!$C$3:$G$110,3,0)</f>
        <v>BIRD - BANCO MUNDIAL - PSH</v>
      </c>
      <c r="H72" s="48" t="s">
        <v>9</v>
      </c>
      <c r="I72" s="48"/>
      <c r="J72" s="49" t="n">
        <v>41983</v>
      </c>
      <c r="K72" s="50" t="n">
        <v>2900000</v>
      </c>
    </row>
    <row r="73" customFormat="false" ht="15.75" hidden="false" customHeight="true" outlineLevel="0" collapsed="false">
      <c r="B73" s="44"/>
      <c r="C73" s="59" t="s">
        <v>43</v>
      </c>
      <c r="D73" s="59" t="str">
        <f aca="false">VLOOKUP(C73,'TB - PROCV'!$C$3:$G$110,2,0)</f>
        <v>Implantação do SES na Subbacia B de Arcoverde</v>
      </c>
      <c r="E73" s="48" t="n">
        <v>102</v>
      </c>
      <c r="F73" s="48" t="s">
        <v>90</v>
      </c>
      <c r="G73" s="48" t="str">
        <f aca="false">VLOOKUP(C73,'TB - PROCV'!$C$3:$G$110,3,0)</f>
        <v>MINISTÉRIO DAS CIDADES</v>
      </c>
      <c r="H73" s="48" t="s">
        <v>9</v>
      </c>
      <c r="I73" s="48"/>
      <c r="J73" s="49" t="n">
        <v>41757</v>
      </c>
      <c r="K73" s="50" t="n">
        <v>307023.83</v>
      </c>
    </row>
    <row r="74" customFormat="false" ht="15.75" hidden="false" customHeight="true" outlineLevel="0" collapsed="false">
      <c r="B74" s="44"/>
      <c r="C74" s="59" t="s">
        <v>91</v>
      </c>
      <c r="D74" s="59" t="str">
        <f aca="false">VLOOKUP(C74,'TB - PROCV'!$C$3:$G$110,2,0)</f>
        <v>Estudos e Projetos Morros Jenipapo e Jordão</v>
      </c>
      <c r="E74" s="48" t="n">
        <v>103</v>
      </c>
      <c r="F74" s="48" t="s">
        <v>84</v>
      </c>
      <c r="G74" s="48" t="str">
        <f aca="false">VLOOKUP(C74,'TB - PROCV'!$C$3:$G$110,3,0)</f>
        <v>MINISTÉRIO DAS CIDADES</v>
      </c>
      <c r="H74" s="48" t="s">
        <v>9</v>
      </c>
      <c r="I74" s="48"/>
      <c r="J74" s="49" t="n">
        <v>41758</v>
      </c>
      <c r="K74" s="50" t="n">
        <v>240471.66</v>
      </c>
    </row>
    <row r="75" customFormat="false" ht="15.75" hidden="false" customHeight="true" outlineLevel="0" collapsed="false">
      <c r="B75" s="44"/>
      <c r="C75" s="59" t="s">
        <v>140</v>
      </c>
      <c r="D75" s="59" t="str">
        <f aca="false">VLOOKUP(C75,'TB - PROCV'!$C$3:$G$110,2,0)</f>
        <v>Ampliação do SAA de Paulista</v>
      </c>
      <c r="E75" s="48" t="n">
        <v>102</v>
      </c>
      <c r="F75" s="48" t="s">
        <v>90</v>
      </c>
      <c r="G75" s="48" t="str">
        <f aca="false">VLOOKUP(C75,'TB - PROCV'!$C$3:$G$110,3,0)</f>
        <v>MINISTÉRIO DAS CIDADES</v>
      </c>
      <c r="H75" s="48" t="s">
        <v>9</v>
      </c>
      <c r="I75" s="48"/>
      <c r="J75" s="49" t="n">
        <v>41757</v>
      </c>
      <c r="K75" s="50" t="n">
        <v>1260361.8</v>
      </c>
    </row>
    <row r="76" customFormat="false" ht="15.75" hidden="false" customHeight="true" outlineLevel="0" collapsed="false">
      <c r="B76" s="44"/>
      <c r="C76" s="59" t="s">
        <v>92</v>
      </c>
      <c r="D76" s="59" t="str">
        <f aca="false">VLOOKUP(C76,'TB - PROCV'!$C$3:$G$110,2,0)</f>
        <v>Implantação do SES Barreiros</v>
      </c>
      <c r="E76" s="48" t="n">
        <v>103</v>
      </c>
      <c r="F76" s="48" t="s">
        <v>84</v>
      </c>
      <c r="G76" s="48" t="str">
        <f aca="false">VLOOKUP(C76,'TB - PROCV'!$C$3:$G$110,3,0)</f>
        <v>MINISTÉRIO DAS CIDADES</v>
      </c>
      <c r="H76" s="48" t="s">
        <v>9</v>
      </c>
      <c r="I76" s="48"/>
      <c r="J76" s="49" t="n">
        <v>41771</v>
      </c>
      <c r="K76" s="50" t="n">
        <v>354755.98</v>
      </c>
    </row>
    <row r="77" customFormat="false" ht="15.75" hidden="false" customHeight="true" outlineLevel="0" collapsed="false">
      <c r="B77" s="44"/>
      <c r="C77" s="59" t="s">
        <v>100</v>
      </c>
      <c r="D77" s="59" t="str">
        <f aca="false">VLOOKUP(C77,'TB - PROCV'!$C$3:$G$110,2,0)</f>
        <v>Ampliação do SAA de Petrolina</v>
      </c>
      <c r="E77" s="48" t="n">
        <v>103</v>
      </c>
      <c r="F77" s="48" t="s">
        <v>84</v>
      </c>
      <c r="G77" s="48" t="str">
        <f aca="false">VLOOKUP(C77,'TB - PROCV'!$C$3:$G$110,3,0)</f>
        <v>MINISTÉRIO DAS CIDADES</v>
      </c>
      <c r="H77" s="48" t="s">
        <v>9</v>
      </c>
      <c r="I77" s="48"/>
      <c r="J77" s="49" t="n">
        <v>41771</v>
      </c>
      <c r="K77" s="50" t="n">
        <v>4706193.94</v>
      </c>
    </row>
    <row r="78" customFormat="false" ht="15.75" hidden="false" customHeight="true" outlineLevel="0" collapsed="false">
      <c r="B78" s="44"/>
      <c r="C78" s="59" t="s">
        <v>34</v>
      </c>
      <c r="D78" s="59" t="str">
        <f aca="false">VLOOKUP(C78,'TB - PROCV'!$C$3:$G$110,2,0)</f>
        <v>Ampliação do SES de Olinda</v>
      </c>
      <c r="E78" s="48" t="n">
        <v>102</v>
      </c>
      <c r="F78" s="48" t="s">
        <v>90</v>
      </c>
      <c r="G78" s="48" t="str">
        <f aca="false">VLOOKUP(C78,'TB - PROCV'!$C$3:$G$110,3,0)</f>
        <v>MINISTÉRIO DAS CIDADES</v>
      </c>
      <c r="H78" s="48" t="s">
        <v>9</v>
      </c>
      <c r="I78" s="48"/>
      <c r="J78" s="49" t="n">
        <v>41775</v>
      </c>
      <c r="K78" s="50" t="n">
        <v>599206.66</v>
      </c>
    </row>
    <row r="79" customFormat="false" ht="15.75" hidden="false" customHeight="true" outlineLevel="0" collapsed="false">
      <c r="B79" s="44"/>
      <c r="C79" s="59" t="s">
        <v>141</v>
      </c>
      <c r="D79" s="59" t="str">
        <f aca="false">VLOOKUP(C79,'TB - PROCV'!$C$3:$G$110,2,0)</f>
        <v>Adequação/Ampliação do SAA do Cabo Stº Agostinho</v>
      </c>
      <c r="E79" s="48" t="n">
        <v>102</v>
      </c>
      <c r="F79" s="48" t="s">
        <v>90</v>
      </c>
      <c r="G79" s="48" t="str">
        <f aca="false">VLOOKUP(C79,'TB - PROCV'!$C$3:$G$110,3,0)</f>
        <v>MINISTÉRIO DAS CIDADES</v>
      </c>
      <c r="H79" s="48" t="s">
        <v>9</v>
      </c>
      <c r="I79" s="48"/>
      <c r="J79" s="49" t="n">
        <v>41775</v>
      </c>
      <c r="K79" s="50" t="n">
        <v>72943.04</v>
      </c>
    </row>
    <row r="80" customFormat="false" ht="15.75" hidden="false" customHeight="true" outlineLevel="0" collapsed="false">
      <c r="B80" s="44"/>
      <c r="C80" s="59" t="s">
        <v>51</v>
      </c>
      <c r="D80" s="59" t="str">
        <f aca="false">VLOOKUP(C80,'TB - PROCV'!$C$3:$G$110,2,0)</f>
        <v>Ampliação do SES do Recife - Proest Área 01</v>
      </c>
      <c r="E80" s="48" t="n">
        <v>102</v>
      </c>
      <c r="F80" s="48" t="s">
        <v>90</v>
      </c>
      <c r="G80" s="48" t="str">
        <f aca="false">VLOOKUP(C80,'TB - PROCV'!$C$3:$G$110,3,0)</f>
        <v>MINISTÉRIO DAS CIDADES</v>
      </c>
      <c r="H80" s="48" t="s">
        <v>9</v>
      </c>
      <c r="I80" s="48"/>
      <c r="J80" s="49" t="n">
        <v>41781</v>
      </c>
      <c r="K80" s="50" t="n">
        <v>570950.61</v>
      </c>
    </row>
    <row r="81" customFormat="false" ht="15.75" hidden="false" customHeight="true" outlineLevel="0" collapsed="false">
      <c r="B81" s="44"/>
      <c r="C81" s="59" t="s">
        <v>110</v>
      </c>
      <c r="D81" s="59" t="str">
        <f aca="false">VLOOKUP(C81,'TB - PROCV'!$C$3:$G$110,2,0)</f>
        <v>Reforço de Produção Sistema ITAÍBA</v>
      </c>
      <c r="E81" s="48" t="n">
        <v>102</v>
      </c>
      <c r="F81" s="48" t="s">
        <v>90</v>
      </c>
      <c r="G81" s="48" t="str">
        <f aca="false">VLOOKUP(C81,'TB - PROCV'!$C$3:$G$110,3,0)</f>
        <v>MINISTÉRIO DA INTEGRAÇÃO</v>
      </c>
      <c r="H81" s="48" t="s">
        <v>9</v>
      </c>
      <c r="I81" s="48"/>
      <c r="J81" s="49" t="n">
        <v>41782</v>
      </c>
      <c r="K81" s="50" t="n">
        <v>415617.6</v>
      </c>
    </row>
    <row r="82" customFormat="false" ht="15.75" hidden="false" customHeight="true" outlineLevel="0" collapsed="false">
      <c r="B82" s="44"/>
      <c r="C82" s="59" t="s">
        <v>41</v>
      </c>
      <c r="D82" s="59" t="str">
        <f aca="false">VLOOKUP(C82,'TB - PROCV'!$C$3:$G$110,2,0)</f>
        <v>ETE Minerva - Complementação</v>
      </c>
      <c r="E82" s="48" t="n">
        <v>102</v>
      </c>
      <c r="F82" s="48" t="s">
        <v>90</v>
      </c>
      <c r="G82" s="48" t="str">
        <f aca="false">VLOOKUP(C82,'TB - PROCV'!$C$3:$G$110,3,0)</f>
        <v>MINISTÉRIO DAS CIDADES</v>
      </c>
      <c r="H82" s="48" t="s">
        <v>9</v>
      </c>
      <c r="I82" s="48"/>
      <c r="J82" s="49" t="n">
        <v>41782</v>
      </c>
      <c r="K82" s="50" t="n">
        <v>784121.1</v>
      </c>
    </row>
    <row r="83" customFormat="false" ht="15.75" hidden="false" customHeight="true" outlineLevel="0" collapsed="false">
      <c r="B83" s="44"/>
      <c r="C83" s="59" t="s">
        <v>142</v>
      </c>
      <c r="D83" s="59" t="str">
        <f aca="false">VLOOKUP(C83,'TB - PROCV'!$C$3:$G$110,2,0)</f>
        <v>Ampliação do SAA de Itamaracá</v>
      </c>
      <c r="E83" s="48" t="n">
        <v>102</v>
      </c>
      <c r="F83" s="48" t="s">
        <v>90</v>
      </c>
      <c r="G83" s="48" t="str">
        <f aca="false">VLOOKUP(C83,'TB - PROCV'!$C$3:$G$110,3,0)</f>
        <v>MINISTÉRIO DAS CIDADES</v>
      </c>
      <c r="H83" s="48" t="s">
        <v>9</v>
      </c>
      <c r="I83" s="48"/>
      <c r="J83" s="49" t="n">
        <v>41782</v>
      </c>
      <c r="K83" s="50" t="n">
        <v>1050733.3</v>
      </c>
    </row>
    <row r="84" customFormat="false" ht="15.75" hidden="false" customHeight="true" outlineLevel="0" collapsed="false">
      <c r="B84" s="44"/>
      <c r="C84" s="59" t="s">
        <v>55</v>
      </c>
      <c r="D84" s="59" t="str">
        <f aca="false">VLOOKUP(C84,'TB - PROCV'!$C$3:$G$110,2,0)</f>
        <v>Adutora do Agreste - Obra</v>
      </c>
      <c r="E84" s="48" t="n">
        <v>102</v>
      </c>
      <c r="F84" s="48" t="s">
        <v>90</v>
      </c>
      <c r="G84" s="48" t="str">
        <f aca="false">VLOOKUP(C84,'TB - PROCV'!$C$3:$G$110,3,0)</f>
        <v>MINISTÉRIO DA INTEGRAÇÃO</v>
      </c>
      <c r="H84" s="48" t="s">
        <v>9</v>
      </c>
      <c r="I84" s="48"/>
      <c r="J84" s="49" t="n">
        <v>41782</v>
      </c>
      <c r="K84" s="50" t="n">
        <v>6183168.46</v>
      </c>
    </row>
    <row r="85" customFormat="false" ht="15.75" hidden="false" customHeight="true" outlineLevel="0" collapsed="false">
      <c r="B85" s="44"/>
      <c r="C85" s="59" t="s">
        <v>53</v>
      </c>
      <c r="D85" s="59" t="str">
        <f aca="false">VLOOKUP(C85,'TB - PROCV'!$C$3:$G$110,2,0)</f>
        <v>Ampliação de Adutora de Inhumas em Palmeirina</v>
      </c>
      <c r="E85" s="48" t="n">
        <v>102</v>
      </c>
      <c r="F85" s="48" t="s">
        <v>90</v>
      </c>
      <c r="G85" s="48" t="str">
        <f aca="false">VLOOKUP(C85,'TB - PROCV'!$C$3:$G$110,3,0)</f>
        <v>MINISTÉRIO DAS CIDADES</v>
      </c>
      <c r="H85" s="48" t="s">
        <v>9</v>
      </c>
      <c r="I85" s="48"/>
      <c r="J85" s="49" t="n">
        <v>41792</v>
      </c>
      <c r="K85" s="50" t="n">
        <v>201148.39</v>
      </c>
    </row>
    <row r="86" customFormat="false" ht="15.75" hidden="false" customHeight="true" outlineLevel="0" collapsed="false">
      <c r="B86" s="44"/>
      <c r="C86" s="59" t="s">
        <v>36</v>
      </c>
      <c r="D86" s="59" t="str">
        <f aca="false">VLOOKUP(C86,'TB - PROCV'!$C$3:$G$110,2,0)</f>
        <v>Sistema Adutor do Oeste</v>
      </c>
      <c r="E86" s="48" t="n">
        <v>102</v>
      </c>
      <c r="F86" s="48" t="s">
        <v>90</v>
      </c>
      <c r="G86" s="48" t="str">
        <f aca="false">VLOOKUP(C86,'TB - PROCV'!$C$3:$G$110,3,0)</f>
        <v>MINISTÉRIO DA INTEGRAÇÃO</v>
      </c>
      <c r="H86" s="48" t="s">
        <v>9</v>
      </c>
      <c r="I86" s="48"/>
      <c r="J86" s="49" t="n">
        <v>41792</v>
      </c>
      <c r="K86" s="50" t="n">
        <v>41100</v>
      </c>
    </row>
    <row r="87" customFormat="false" ht="15.75" hidden="false" customHeight="true" outlineLevel="0" collapsed="false">
      <c r="B87" s="44"/>
      <c r="C87" s="59" t="s">
        <v>36</v>
      </c>
      <c r="D87" s="59" t="str">
        <f aca="false">VLOOKUP(C87,'TB - PROCV'!$C$3:$G$110,2,0)</f>
        <v>Sistema Adutor do Oeste</v>
      </c>
      <c r="E87" s="48" t="n">
        <v>102</v>
      </c>
      <c r="F87" s="48" t="s">
        <v>90</v>
      </c>
      <c r="G87" s="48" t="str">
        <f aca="false">VLOOKUP(C87,'TB - PROCV'!$C$3:$G$110,3,0)</f>
        <v>MINISTÉRIO DA INTEGRAÇÃO</v>
      </c>
      <c r="H87" s="48" t="s">
        <v>9</v>
      </c>
      <c r="I87" s="48"/>
      <c r="J87" s="49" t="n">
        <v>41800</v>
      </c>
      <c r="K87" s="50" t="n">
        <v>43665.04</v>
      </c>
    </row>
    <row r="88" customFormat="false" ht="15.75" hidden="false" customHeight="true" outlineLevel="0" collapsed="false">
      <c r="B88" s="44"/>
      <c r="C88" s="59" t="s">
        <v>53</v>
      </c>
      <c r="D88" s="59" t="str">
        <f aca="false">VLOOKUP(C88,'TB - PROCV'!$C$3:$G$110,2,0)</f>
        <v>Ampliação de Adutora de Inhumas em Palmeirina</v>
      </c>
      <c r="E88" s="48" t="n">
        <v>102</v>
      </c>
      <c r="F88" s="48" t="s">
        <v>90</v>
      </c>
      <c r="G88" s="48" t="str">
        <f aca="false">VLOOKUP(C88,'TB - PROCV'!$C$3:$G$110,3,0)</f>
        <v>MINISTÉRIO DAS CIDADES</v>
      </c>
      <c r="H88" s="48" t="s">
        <v>9</v>
      </c>
      <c r="I88" s="48"/>
      <c r="J88" s="49" t="n">
        <v>41806</v>
      </c>
      <c r="K88" s="50" t="n">
        <v>102527.6</v>
      </c>
    </row>
    <row r="89" customFormat="false" ht="15.75" hidden="false" customHeight="true" outlineLevel="0" collapsed="false">
      <c r="B89" s="44"/>
      <c r="C89" s="59" t="s">
        <v>41</v>
      </c>
      <c r="D89" s="59" t="str">
        <f aca="false">VLOOKUP(C89,'TB - PROCV'!$C$3:$G$110,2,0)</f>
        <v>ETE Minerva - Complementação</v>
      </c>
      <c r="E89" s="48" t="n">
        <v>102</v>
      </c>
      <c r="F89" s="48" t="s">
        <v>90</v>
      </c>
      <c r="G89" s="48" t="str">
        <f aca="false">VLOOKUP(C89,'TB - PROCV'!$C$3:$G$110,3,0)</f>
        <v>MINISTÉRIO DAS CIDADES</v>
      </c>
      <c r="H89" s="48" t="s">
        <v>9</v>
      </c>
      <c r="I89" s="48"/>
      <c r="J89" s="49" t="n">
        <v>41806</v>
      </c>
      <c r="K89" s="50" t="n">
        <v>132937.12</v>
      </c>
    </row>
    <row r="90" customFormat="false" ht="15.75" hidden="false" customHeight="true" outlineLevel="0" collapsed="false">
      <c r="B90" s="44"/>
      <c r="C90" s="59" t="s">
        <v>51</v>
      </c>
      <c r="D90" s="59" t="str">
        <f aca="false">VLOOKUP(C90,'TB - PROCV'!$C$3:$G$110,2,0)</f>
        <v>Ampliação do SES do Recife - Proest Área 01</v>
      </c>
      <c r="E90" s="48" t="n">
        <v>102</v>
      </c>
      <c r="F90" s="48" t="s">
        <v>90</v>
      </c>
      <c r="G90" s="48" t="str">
        <f aca="false">VLOOKUP(C90,'TB - PROCV'!$C$3:$G$110,3,0)</f>
        <v>MINISTÉRIO DAS CIDADES</v>
      </c>
      <c r="H90" s="48" t="s">
        <v>9</v>
      </c>
      <c r="I90" s="48"/>
      <c r="J90" s="49" t="n">
        <v>41806</v>
      </c>
      <c r="K90" s="50" t="n">
        <v>36194.82</v>
      </c>
    </row>
    <row r="91" customFormat="false" ht="15.75" hidden="false" customHeight="true" outlineLevel="0" collapsed="false">
      <c r="B91" s="44"/>
      <c r="C91" s="59" t="s">
        <v>51</v>
      </c>
      <c r="D91" s="59" t="str">
        <f aca="false">VLOOKUP(C91,'TB - PROCV'!$C$3:$G$110,2,0)</f>
        <v>Ampliação do SES do Recife - Proest Área 01</v>
      </c>
      <c r="E91" s="48" t="n">
        <v>102</v>
      </c>
      <c r="F91" s="48" t="s">
        <v>90</v>
      </c>
      <c r="G91" s="48" t="str">
        <f aca="false">VLOOKUP(C91,'TB - PROCV'!$C$3:$G$110,3,0)</f>
        <v>MINISTÉRIO DAS CIDADES</v>
      </c>
      <c r="H91" s="48" t="s">
        <v>9</v>
      </c>
      <c r="I91" s="48"/>
      <c r="J91" s="49" t="n">
        <v>41807</v>
      </c>
      <c r="K91" s="50" t="n">
        <v>1065782.71</v>
      </c>
    </row>
    <row r="92" customFormat="false" ht="15.75" hidden="false" customHeight="true" outlineLevel="0" collapsed="false">
      <c r="B92" s="44"/>
      <c r="C92" s="59" t="s">
        <v>91</v>
      </c>
      <c r="D92" s="59" t="str">
        <f aca="false">VLOOKUP(C92,'TB - PROCV'!$C$3:$G$110,2,0)</f>
        <v>Estudos e Projetos Morros Jenipapo e Jordão</v>
      </c>
      <c r="E92" s="48" t="n">
        <v>103</v>
      </c>
      <c r="F92" s="48" t="s">
        <v>84</v>
      </c>
      <c r="G92" s="48" t="str">
        <f aca="false">VLOOKUP(C92,'TB - PROCV'!$C$3:$G$110,3,0)</f>
        <v>MINISTÉRIO DAS CIDADES</v>
      </c>
      <c r="H92" s="48" t="s">
        <v>9</v>
      </c>
      <c r="I92" s="48"/>
      <c r="J92" s="49" t="n">
        <v>41815</v>
      </c>
      <c r="K92" s="50" t="n">
        <v>267592.32</v>
      </c>
    </row>
    <row r="93" customFormat="false" ht="15.75" hidden="false" customHeight="true" outlineLevel="0" collapsed="false">
      <c r="B93" s="44"/>
      <c r="C93" s="59" t="s">
        <v>25</v>
      </c>
      <c r="D93" s="59" t="str">
        <f aca="false">VLOOKUP(C93,'TB - PROCV'!$C$3:$G$110,2,0)</f>
        <v>Implantação do SAA do Pólo Farmacoquímico</v>
      </c>
      <c r="E93" s="48" t="n">
        <v>103</v>
      </c>
      <c r="F93" s="48" t="s">
        <v>84</v>
      </c>
      <c r="G93" s="48" t="str">
        <f aca="false">VLOOKUP(C93,'TB - PROCV'!$C$3:$G$110,3,0)</f>
        <v>MINISTÉRIO DAS CIDADES</v>
      </c>
      <c r="H93" s="48" t="s">
        <v>9</v>
      </c>
      <c r="I93" s="48"/>
      <c r="J93" s="49" t="n">
        <v>41817</v>
      </c>
      <c r="K93" s="50" t="n">
        <v>4086391.52</v>
      </c>
    </row>
    <row r="94" customFormat="false" ht="15.75" hidden="false" customHeight="true" outlineLevel="0" collapsed="false">
      <c r="B94" s="44"/>
      <c r="C94" s="59" t="s">
        <v>36</v>
      </c>
      <c r="D94" s="59" t="str">
        <f aca="false">VLOOKUP(C94,'TB - PROCV'!$C$3:$G$110,2,0)</f>
        <v>Sistema Adutor do Oeste</v>
      </c>
      <c r="E94" s="48" t="n">
        <v>102</v>
      </c>
      <c r="F94" s="48" t="s">
        <v>90</v>
      </c>
      <c r="G94" s="48" t="str">
        <f aca="false">VLOOKUP(C94,'TB - PROCV'!$C$3:$G$110,3,0)</f>
        <v>MINISTÉRIO DA INTEGRAÇÃO</v>
      </c>
      <c r="H94" s="48" t="s">
        <v>9</v>
      </c>
      <c r="I94" s="48"/>
      <c r="J94" s="49" t="n">
        <v>41821</v>
      </c>
      <c r="K94" s="50" t="n">
        <v>9707508.6</v>
      </c>
    </row>
    <row r="95" customFormat="false" ht="15.75" hidden="false" customHeight="true" outlineLevel="0" collapsed="false">
      <c r="B95" s="44"/>
      <c r="C95" s="59" t="s">
        <v>36</v>
      </c>
      <c r="D95" s="59" t="str">
        <f aca="false">VLOOKUP(C95,'TB - PROCV'!$C$3:$G$110,2,0)</f>
        <v>Sistema Adutor do Oeste</v>
      </c>
      <c r="E95" s="48" t="n">
        <v>102</v>
      </c>
      <c r="F95" s="48" t="s">
        <v>90</v>
      </c>
      <c r="G95" s="48" t="str">
        <f aca="false">VLOOKUP(C95,'TB - PROCV'!$C$3:$G$110,3,0)</f>
        <v>MINISTÉRIO DA INTEGRAÇÃO</v>
      </c>
      <c r="H95" s="48" t="s">
        <v>9</v>
      </c>
      <c r="I95" s="48"/>
      <c r="J95" s="49" t="n">
        <v>41835</v>
      </c>
      <c r="K95" s="50" t="n">
        <v>122552.64</v>
      </c>
    </row>
    <row r="96" customFormat="false" ht="15.75" hidden="false" customHeight="true" outlineLevel="0" collapsed="false">
      <c r="B96" s="44"/>
      <c r="C96" s="59" t="s">
        <v>106</v>
      </c>
      <c r="D96" s="59" t="str">
        <f aca="false">VLOOKUP(C96,'TB - PROCV'!$C$3:$G$110,2,0)</f>
        <v>Ampliação do SAA de Aliança - Projeto</v>
      </c>
      <c r="E96" s="48" t="n">
        <v>103</v>
      </c>
      <c r="F96" s="48" t="s">
        <v>84</v>
      </c>
      <c r="G96" s="48" t="str">
        <f aca="false">VLOOKUP(C96,'TB - PROCV'!$C$3:$G$110,3,0)</f>
        <v>MINISTÉRIO DAS CIDADES</v>
      </c>
      <c r="H96" s="48" t="s">
        <v>9</v>
      </c>
      <c r="I96" s="48"/>
      <c r="J96" s="49" t="n">
        <v>41837</v>
      </c>
      <c r="K96" s="50" t="n">
        <v>26676.64</v>
      </c>
    </row>
    <row r="97" customFormat="false" ht="15.75" hidden="false" customHeight="true" outlineLevel="0" collapsed="false">
      <c r="B97" s="44"/>
      <c r="C97" s="59" t="s">
        <v>55</v>
      </c>
      <c r="D97" s="59" t="str">
        <f aca="false">VLOOKUP(C97,'TB - PROCV'!$C$3:$G$110,2,0)</f>
        <v>Adutora do Agreste - Obra</v>
      </c>
      <c r="E97" s="48" t="n">
        <v>102</v>
      </c>
      <c r="F97" s="48" t="s">
        <v>90</v>
      </c>
      <c r="G97" s="48" t="str">
        <f aca="false">VLOOKUP(C97,'TB - PROCV'!$C$3:$G$110,3,0)</f>
        <v>MINISTÉRIO DA INTEGRAÇÃO</v>
      </c>
      <c r="H97" s="48" t="s">
        <v>9</v>
      </c>
      <c r="I97" s="48"/>
      <c r="J97" s="49" t="n">
        <v>41837</v>
      </c>
      <c r="K97" s="50" t="n">
        <v>28300000</v>
      </c>
    </row>
    <row r="98" customFormat="false" ht="15.75" hidden="false" customHeight="true" outlineLevel="0" collapsed="false">
      <c r="B98" s="44"/>
      <c r="C98" s="59" t="s">
        <v>36</v>
      </c>
      <c r="D98" s="59" t="str">
        <f aca="false">VLOOKUP(C98,'TB - PROCV'!$C$3:$G$110,2,0)</f>
        <v>Sistema Adutor do Oeste</v>
      </c>
      <c r="E98" s="48" t="n">
        <v>102</v>
      </c>
      <c r="F98" s="48" t="s">
        <v>90</v>
      </c>
      <c r="G98" s="48" t="str">
        <f aca="false">VLOOKUP(C98,'TB - PROCV'!$C$3:$G$110,3,0)</f>
        <v>MINISTÉRIO DA INTEGRAÇÃO</v>
      </c>
      <c r="H98" s="48" t="s">
        <v>9</v>
      </c>
      <c r="I98" s="48"/>
      <c r="J98" s="49" t="n">
        <v>41838</v>
      </c>
      <c r="K98" s="50" t="n">
        <v>743333.33</v>
      </c>
    </row>
    <row r="99" customFormat="false" ht="15.75" hidden="false" customHeight="true" outlineLevel="0" collapsed="false">
      <c r="B99" s="44"/>
      <c r="C99" s="59" t="s">
        <v>140</v>
      </c>
      <c r="D99" s="59" t="str">
        <f aca="false">VLOOKUP(C99,'TB - PROCV'!$C$3:$G$110,2,0)</f>
        <v>Ampliação do SAA de Paulista</v>
      </c>
      <c r="E99" s="48" t="n">
        <v>102</v>
      </c>
      <c r="F99" s="48" t="s">
        <v>90</v>
      </c>
      <c r="G99" s="48" t="str">
        <f aca="false">VLOOKUP(C99,'TB - PROCV'!$C$3:$G$110,3,0)</f>
        <v>MINISTÉRIO DAS CIDADES</v>
      </c>
      <c r="H99" s="48" t="s">
        <v>9</v>
      </c>
      <c r="I99" s="48"/>
      <c r="J99" s="49" t="n">
        <v>41984</v>
      </c>
      <c r="K99" s="50" t="n">
        <v>21491.91</v>
      </c>
    </row>
    <row r="100" customFormat="false" ht="15.75" hidden="false" customHeight="true" outlineLevel="0" collapsed="false">
      <c r="B100" s="44"/>
      <c r="C100" s="59" t="s">
        <v>36</v>
      </c>
      <c r="D100" s="59" t="str">
        <f aca="false">VLOOKUP(C100,'TB - PROCV'!$C$3:$G$110,2,0)</f>
        <v>Sistema Adutor do Oeste</v>
      </c>
      <c r="E100" s="48" t="n">
        <v>102</v>
      </c>
      <c r="F100" s="48" t="s">
        <v>90</v>
      </c>
      <c r="G100" s="48" t="str">
        <f aca="false">VLOOKUP(C100,'TB - PROCV'!$C$3:$G$110,3,0)</f>
        <v>MINISTÉRIO DA INTEGRAÇÃO</v>
      </c>
      <c r="H100" s="48" t="s">
        <v>9</v>
      </c>
      <c r="I100" s="48"/>
      <c r="J100" s="49" t="n">
        <v>41843</v>
      </c>
      <c r="K100" s="50" t="n">
        <v>70932.66</v>
      </c>
    </row>
    <row r="101" customFormat="false" ht="15.75" hidden="false" customHeight="true" outlineLevel="0" collapsed="false">
      <c r="B101" s="44"/>
      <c r="C101" s="59" t="s">
        <v>36</v>
      </c>
      <c r="D101" s="59" t="str">
        <f aca="false">VLOOKUP(C101,'TB - PROCV'!$C$3:$G$110,2,0)</f>
        <v>Sistema Adutor do Oeste</v>
      </c>
      <c r="E101" s="48" t="n">
        <v>102</v>
      </c>
      <c r="F101" s="48" t="s">
        <v>90</v>
      </c>
      <c r="G101" s="48" t="str">
        <f aca="false">VLOOKUP(C101,'TB - PROCV'!$C$3:$G$110,3,0)</f>
        <v>MINISTÉRIO DA INTEGRAÇÃO</v>
      </c>
      <c r="H101" s="48" t="s">
        <v>9</v>
      </c>
      <c r="I101" s="48"/>
      <c r="J101" s="49" t="n">
        <v>41855</v>
      </c>
      <c r="K101" s="50" t="n">
        <v>53098.84</v>
      </c>
    </row>
    <row r="102" customFormat="false" ht="15.75" hidden="false" customHeight="true" outlineLevel="0" collapsed="false">
      <c r="B102" s="44"/>
      <c r="C102" s="59" t="s">
        <v>143</v>
      </c>
      <c r="D102" s="59" t="str">
        <f aca="false">VLOOKUP(C102,'TB - PROCV'!$C$3:$G$110,2,0)</f>
        <v>PSA - Programa de Saneamento do Rio Ipojuca</v>
      </c>
      <c r="E102" s="48" t="n">
        <v>103</v>
      </c>
      <c r="F102" s="48" t="s">
        <v>84</v>
      </c>
      <c r="G102" s="48" t="str">
        <f aca="false">VLOOKUP(C102,'TB - PROCV'!$C$3:$G$110,3,0)</f>
        <v>BID - BANCO INTERAMERICANO DE DESENVOLVIMENTO - PSA</v>
      </c>
      <c r="H102" s="48" t="s">
        <v>9</v>
      </c>
      <c r="I102" s="48"/>
      <c r="J102" s="49" t="n">
        <v>41871</v>
      </c>
      <c r="K102" s="50" t="n">
        <v>7032747.4</v>
      </c>
    </row>
    <row r="103" customFormat="false" ht="15.75" hidden="false" customHeight="true" outlineLevel="0" collapsed="false">
      <c r="B103" s="44"/>
      <c r="C103" s="59" t="s">
        <v>83</v>
      </c>
      <c r="D103" s="59" t="str">
        <f aca="false">VLOOKUP(C103,'TB - PROCV'!$C$3:$G$110,2,0)</f>
        <v>PSH - Programa de Sustentabilidade Hidríca</v>
      </c>
      <c r="E103" s="48" t="n">
        <v>103</v>
      </c>
      <c r="F103" s="48" t="s">
        <v>84</v>
      </c>
      <c r="G103" s="48" t="str">
        <f aca="false">VLOOKUP(C103,'TB - PROCV'!$C$3:$G$110,3,0)</f>
        <v>BIRD - BANCO MUNDIAL - PSH</v>
      </c>
      <c r="H103" s="48" t="s">
        <v>9</v>
      </c>
      <c r="I103" s="48"/>
      <c r="J103" s="49" t="n">
        <v>41942</v>
      </c>
      <c r="K103" s="50" t="n">
        <v>1481458.2</v>
      </c>
    </row>
    <row r="104" customFormat="false" ht="15.75" hidden="false" customHeight="true" outlineLevel="0" collapsed="false">
      <c r="B104" s="44"/>
      <c r="C104" s="59" t="s">
        <v>83</v>
      </c>
      <c r="D104" s="59" t="str">
        <f aca="false">VLOOKUP(C104,'TB - PROCV'!$C$3:$G$110,2,0)</f>
        <v>PSH - Programa de Sustentabilidade Hidríca</v>
      </c>
      <c r="E104" s="48" t="n">
        <v>103</v>
      </c>
      <c r="F104" s="48" t="s">
        <v>84</v>
      </c>
      <c r="G104" s="48" t="str">
        <f aca="false">VLOOKUP(C104,'TB - PROCV'!$C$3:$G$110,3,0)</f>
        <v>BIRD - BANCO MUNDIAL - PSH</v>
      </c>
      <c r="H104" s="48" t="s">
        <v>9</v>
      </c>
      <c r="I104" s="48"/>
      <c r="J104" s="49" t="n">
        <v>41942</v>
      </c>
      <c r="K104" s="50" t="n">
        <v>747245</v>
      </c>
    </row>
    <row r="105" customFormat="false" ht="15.75" hidden="false" customHeight="true" outlineLevel="0" collapsed="false">
      <c r="B105" s="44"/>
      <c r="C105" s="59" t="s">
        <v>83</v>
      </c>
      <c r="D105" s="59" t="str">
        <f aca="false">VLOOKUP(C105,'TB - PROCV'!$C$3:$G$110,2,0)</f>
        <v>PSH - Programa de Sustentabilidade Hidríca</v>
      </c>
      <c r="E105" s="48" t="n">
        <v>103</v>
      </c>
      <c r="F105" s="48" t="s">
        <v>84</v>
      </c>
      <c r="G105" s="48" t="str">
        <f aca="false">VLOOKUP(C105,'TB - PROCV'!$C$3:$G$110,3,0)</f>
        <v>BIRD - BANCO MUNDIAL - PSH</v>
      </c>
      <c r="H105" s="48" t="s">
        <v>9</v>
      </c>
      <c r="I105" s="48"/>
      <c r="J105" s="49" t="n">
        <v>41942</v>
      </c>
      <c r="K105" s="50" t="n">
        <v>179000</v>
      </c>
    </row>
    <row r="106" customFormat="false" ht="15.75" hidden="false" customHeight="true" outlineLevel="0" collapsed="false">
      <c r="B106" s="44"/>
      <c r="C106" s="59" t="s">
        <v>144</v>
      </c>
      <c r="D106" s="59" t="str">
        <f aca="false">VLOOKUP(C106,'TB - PROCV'!$C$3:$G$110,2,0)</f>
        <v>Ampliação SAA de Aliança</v>
      </c>
      <c r="E106" s="48" t="n">
        <v>103</v>
      </c>
      <c r="F106" s="48" t="s">
        <v>84</v>
      </c>
      <c r="G106" s="48" t="str">
        <f aca="false">VLOOKUP(C106,'TB - PROCV'!$C$3:$G$110,3,0)</f>
        <v>MINISTÉRIO DAS CIDADES</v>
      </c>
      <c r="H106" s="48" t="s">
        <v>9</v>
      </c>
      <c r="I106" s="48"/>
      <c r="J106" s="49" t="n">
        <v>41863</v>
      </c>
      <c r="K106" s="50" t="n">
        <v>3330</v>
      </c>
    </row>
    <row r="107" customFormat="false" ht="15.75" hidden="false" customHeight="true" outlineLevel="0" collapsed="false">
      <c r="B107" s="44"/>
      <c r="C107" s="59" t="s">
        <v>27</v>
      </c>
      <c r="D107" s="59" t="str">
        <f aca="false">VLOOKUP(C107,'TB - PROCV'!$C$3:$G$110,2,0)</f>
        <v>Implantação do SES Caraibeiras Tacaratu</v>
      </c>
      <c r="E107" s="48" t="n">
        <v>103</v>
      </c>
      <c r="F107" s="48" t="s">
        <v>84</v>
      </c>
      <c r="G107" s="48" t="str">
        <f aca="false">VLOOKUP(C107,'TB - PROCV'!$C$3:$G$110,3,0)</f>
        <v>MINISTÉRIO DAS CIDADES</v>
      </c>
      <c r="H107" s="48" t="s">
        <v>9</v>
      </c>
      <c r="I107" s="48"/>
      <c r="J107" s="49" t="n">
        <v>41863</v>
      </c>
      <c r="K107" s="50" t="n">
        <v>10483.44</v>
      </c>
    </row>
    <row r="108" customFormat="false" ht="15.75" hidden="false" customHeight="true" outlineLevel="0" collapsed="false">
      <c r="B108" s="44"/>
      <c r="C108" s="59" t="s">
        <v>145</v>
      </c>
      <c r="D108" s="59" t="str">
        <f aca="false">VLOOKUP(C108,'TB - PROCV'!$C$3:$G$110,2,0)</f>
        <v>Adequar e Ampliar o SES Itapetim</v>
      </c>
      <c r="E108" s="48" t="n">
        <v>103</v>
      </c>
      <c r="F108" s="48" t="s">
        <v>84</v>
      </c>
      <c r="G108" s="48" t="str">
        <f aca="false">VLOOKUP(C108,'TB - PROCV'!$C$3:$G$110,3,0)</f>
        <v>MINISTÉRIO DAS CIDADES</v>
      </c>
      <c r="H108" s="48" t="s">
        <v>9</v>
      </c>
      <c r="I108" s="48"/>
      <c r="J108" s="49" t="n">
        <v>41852</v>
      </c>
      <c r="K108" s="50" t="n">
        <v>52407.66</v>
      </c>
    </row>
    <row r="109" customFormat="false" ht="15.75" hidden="false" customHeight="true" outlineLevel="0" collapsed="false">
      <c r="B109" s="44"/>
      <c r="C109" s="59" t="s">
        <v>146</v>
      </c>
      <c r="D109" s="59" t="str">
        <f aca="false">VLOOKUP(C109,'TB - PROCV'!$C$3:$G$110,2,0)</f>
        <v>Implantação do SES Venturosa</v>
      </c>
      <c r="E109" s="48" t="n">
        <v>103</v>
      </c>
      <c r="F109" s="48" t="s">
        <v>84</v>
      </c>
      <c r="G109" s="48" t="str">
        <f aca="false">VLOOKUP(C109,'TB - PROCV'!$C$3:$G$110,3,0)</f>
        <v>MINISTÉRIO DAS CIDADES</v>
      </c>
      <c r="H109" s="48" t="s">
        <v>9</v>
      </c>
      <c r="I109" s="48"/>
      <c r="J109" s="49" t="n">
        <v>41863</v>
      </c>
      <c r="K109" s="50" t="n">
        <v>29873.27</v>
      </c>
    </row>
    <row r="110" customFormat="false" ht="15.75" hidden="false" customHeight="true" outlineLevel="0" collapsed="false">
      <c r="B110" s="44"/>
      <c r="C110" s="59" t="s">
        <v>89</v>
      </c>
      <c r="D110" s="59" t="str">
        <f aca="false">VLOOKUP(C110,'TB - PROCV'!$C$3:$G$110,2,0)</f>
        <v>Ampliação do SAA Dos Morros do Ibura</v>
      </c>
      <c r="E110" s="48" t="n">
        <v>103</v>
      </c>
      <c r="F110" s="48" t="s">
        <v>84</v>
      </c>
      <c r="G110" s="48" t="str">
        <f aca="false">VLOOKUP(C110,'TB - PROCV'!$C$3:$G$110,3,0)</f>
        <v>MINISTÉRIO DAS CIDADES</v>
      </c>
      <c r="H110" s="48" t="s">
        <v>9</v>
      </c>
      <c r="I110" s="48"/>
      <c r="J110" s="49" t="n">
        <v>41863</v>
      </c>
      <c r="K110" s="50" t="n">
        <v>8961199.96</v>
      </c>
    </row>
    <row r="111" customFormat="false" ht="15.75" hidden="false" customHeight="true" outlineLevel="0" collapsed="false">
      <c r="B111" s="44"/>
      <c r="C111" s="59" t="s">
        <v>36</v>
      </c>
      <c r="D111" s="59" t="str">
        <f aca="false">VLOOKUP(C111,'TB - PROCV'!$C$3:$G$110,2,0)</f>
        <v>Sistema Adutor do Oeste</v>
      </c>
      <c r="E111" s="48" t="n">
        <v>102</v>
      </c>
      <c r="F111" s="48" t="s">
        <v>90</v>
      </c>
      <c r="G111" s="48" t="str">
        <f aca="false">VLOOKUP(C111,'TB - PROCV'!$C$3:$G$110,3,0)</f>
        <v>MINISTÉRIO DA INTEGRAÇÃO</v>
      </c>
      <c r="H111" s="48" t="s">
        <v>9</v>
      </c>
      <c r="I111" s="48"/>
      <c r="J111" s="49" t="n">
        <v>41865</v>
      </c>
      <c r="K111" s="50" t="n">
        <v>27456.75</v>
      </c>
    </row>
    <row r="112" customFormat="false" ht="15.75" hidden="false" customHeight="true" outlineLevel="0" collapsed="false">
      <c r="B112" s="44"/>
      <c r="C112" s="59" t="s">
        <v>55</v>
      </c>
      <c r="D112" s="59" t="str">
        <f aca="false">VLOOKUP(C112,'TB - PROCV'!$C$3:$G$110,2,0)</f>
        <v>Adutora do Agreste - Obra</v>
      </c>
      <c r="E112" s="48" t="n">
        <v>102</v>
      </c>
      <c r="F112" s="48" t="s">
        <v>90</v>
      </c>
      <c r="G112" s="48" t="str">
        <f aca="false">VLOOKUP(C112,'TB - PROCV'!$C$3:$G$110,3,0)</f>
        <v>MINISTÉRIO DA INTEGRAÇÃO</v>
      </c>
      <c r="H112" s="48" t="s">
        <v>9</v>
      </c>
      <c r="I112" s="48"/>
      <c r="J112" s="49" t="n">
        <v>41864</v>
      </c>
      <c r="K112" s="50" t="n">
        <v>25000000</v>
      </c>
    </row>
    <row r="113" customFormat="false" ht="15.75" hidden="false" customHeight="true" outlineLevel="0" collapsed="false">
      <c r="B113" s="44"/>
      <c r="C113" s="59" t="s">
        <v>91</v>
      </c>
      <c r="D113" s="59" t="str">
        <f aca="false">VLOOKUP(C113,'TB - PROCV'!$C$3:$G$110,2,0)</f>
        <v>Estudos e Projetos Morros Jenipapo e Jordão</v>
      </c>
      <c r="E113" s="48" t="n">
        <v>103</v>
      </c>
      <c r="F113" s="48" t="s">
        <v>84</v>
      </c>
      <c r="G113" s="48" t="str">
        <f aca="false">VLOOKUP(C113,'TB - PROCV'!$C$3:$G$110,3,0)</f>
        <v>MINISTÉRIO DAS CIDADES</v>
      </c>
      <c r="H113" s="48" t="s">
        <v>9</v>
      </c>
      <c r="I113" s="48"/>
      <c r="J113" s="49" t="n">
        <v>41865</v>
      </c>
      <c r="K113" s="50" t="n">
        <v>266564.66</v>
      </c>
    </row>
    <row r="114" customFormat="false" ht="15.75" hidden="false" customHeight="true" outlineLevel="0" collapsed="false">
      <c r="B114" s="44"/>
      <c r="C114" s="59" t="s">
        <v>41</v>
      </c>
      <c r="D114" s="59" t="str">
        <f aca="false">VLOOKUP(C114,'TB - PROCV'!$C$3:$G$110,2,0)</f>
        <v>ETE Minerva - Complementação</v>
      </c>
      <c r="E114" s="48" t="n">
        <v>102</v>
      </c>
      <c r="F114" s="48" t="s">
        <v>90</v>
      </c>
      <c r="G114" s="48" t="str">
        <f aca="false">VLOOKUP(C114,'TB - PROCV'!$C$3:$G$110,3,0)</f>
        <v>MINISTÉRIO DAS CIDADES</v>
      </c>
      <c r="H114" s="48" t="s">
        <v>9</v>
      </c>
      <c r="I114" s="48"/>
      <c r="J114" s="49" t="n">
        <v>41939</v>
      </c>
      <c r="K114" s="50" t="n">
        <v>67258.71</v>
      </c>
    </row>
    <row r="115" customFormat="false" ht="15.75" hidden="false" customHeight="true" outlineLevel="0" collapsed="false">
      <c r="B115" s="44"/>
      <c r="C115" s="59" t="s">
        <v>147</v>
      </c>
      <c r="D115" s="59" t="str">
        <f aca="false">VLOOKUP(C115,'TB - PROCV'!$C$3:$G$110,2,0)</f>
        <v>Perdas no SAA de Petrolina</v>
      </c>
      <c r="E115" s="48" t="n">
        <v>137</v>
      </c>
      <c r="F115" s="48" t="s">
        <v>90</v>
      </c>
      <c r="G115" s="48" t="str">
        <f aca="false">VLOOKUP(C115,'TB - PROCV'!$C$3:$G$110,3,0)</f>
        <v>MINISTÉRIO DAS CIDADES</v>
      </c>
      <c r="H115" s="48" t="s">
        <v>9</v>
      </c>
      <c r="I115" s="48"/>
      <c r="J115" s="49" t="n">
        <v>41871</v>
      </c>
      <c r="K115" s="50" t="n">
        <v>2914708</v>
      </c>
    </row>
    <row r="116" customFormat="false" ht="15.75" hidden="false" customHeight="true" outlineLevel="0" collapsed="false">
      <c r="B116" s="44"/>
      <c r="C116" s="59" t="s">
        <v>100</v>
      </c>
      <c r="D116" s="59" t="str">
        <f aca="false">VLOOKUP(C116,'TB - PROCV'!$C$3:$G$110,2,0)</f>
        <v>Ampliação do SAA de Petrolina</v>
      </c>
      <c r="E116" s="48" t="n">
        <v>137</v>
      </c>
      <c r="F116" s="48" t="s">
        <v>84</v>
      </c>
      <c r="G116" s="48" t="str">
        <f aca="false">VLOOKUP(C116,'TB - PROCV'!$C$3:$G$110,3,0)</f>
        <v>MINISTÉRIO DAS CIDADES</v>
      </c>
      <c r="H116" s="48" t="s">
        <v>9</v>
      </c>
      <c r="I116" s="48"/>
      <c r="J116" s="49" t="n">
        <v>41871</v>
      </c>
      <c r="K116" s="50" t="n">
        <v>1663467</v>
      </c>
    </row>
    <row r="117" customFormat="false" ht="15.75" hidden="false" customHeight="true" outlineLevel="0" collapsed="false">
      <c r="B117" s="44"/>
      <c r="C117" s="59" t="s">
        <v>86</v>
      </c>
      <c r="D117" s="59" t="str">
        <f aca="false">VLOOKUP(C117,'TB - PROCV'!$C$3:$G$110,2,0)</f>
        <v>Obras de Inversão Direta - GE - Repasse para aumento de Capital</v>
      </c>
      <c r="E117" s="48" t="n">
        <v>137</v>
      </c>
      <c r="F117" s="48" t="s">
        <v>84</v>
      </c>
      <c r="G117" s="48" t="str">
        <f aca="false">VLOOKUP(C117,'TB - PROCV'!$C$3:$G$110,3,0)</f>
        <v>GOVERNO DO ESTADO</v>
      </c>
      <c r="H117" s="48" t="s">
        <v>9</v>
      </c>
      <c r="I117" s="48"/>
      <c r="J117" s="49" t="n">
        <v>41871</v>
      </c>
      <c r="K117" s="50" t="n">
        <v>421825</v>
      </c>
    </row>
    <row r="118" customFormat="false" ht="15.75" hidden="false" customHeight="true" outlineLevel="0" collapsed="false">
      <c r="B118" s="44"/>
      <c r="C118" s="59" t="s">
        <v>86</v>
      </c>
      <c r="D118" s="59" t="str">
        <f aca="false">VLOOKUP(C118,'TB - PROCV'!$C$3:$G$110,2,0)</f>
        <v>Obras de Inversão Direta - GE - Repasse para aumento de Capital</v>
      </c>
      <c r="E118" s="48" t="n">
        <v>137</v>
      </c>
      <c r="F118" s="48" t="s">
        <v>84</v>
      </c>
      <c r="G118" s="48" t="str">
        <f aca="false">VLOOKUP(C118,'TB - PROCV'!$C$3:$G$110,3,0)</f>
        <v>GOVERNO DO ESTADO</v>
      </c>
      <c r="H118" s="48" t="s">
        <v>9</v>
      </c>
      <c r="I118" s="48"/>
      <c r="J118" s="49" t="n">
        <v>41876</v>
      </c>
      <c r="K118" s="50" t="n">
        <v>578175</v>
      </c>
    </row>
    <row r="119" customFormat="false" ht="15.75" hidden="false" customHeight="true" outlineLevel="0" collapsed="false">
      <c r="B119" s="44"/>
      <c r="C119" s="59" t="s">
        <v>135</v>
      </c>
      <c r="D119" s="59" t="str">
        <f aca="false">VLOOKUP(C119,'TB - PROCV'!$C$3:$G$110,2,0)</f>
        <v>Ampliação e Adequação da ETE Cabanga</v>
      </c>
      <c r="E119" s="48" t="n">
        <v>137</v>
      </c>
      <c r="F119" s="48" t="s">
        <v>84</v>
      </c>
      <c r="G119" s="48" t="str">
        <f aca="false">VLOOKUP(C119,'TB - PROCV'!$C$3:$G$110,3,0)</f>
        <v>MINISTÉRIO DAS CIDADES</v>
      </c>
      <c r="H119" s="48" t="s">
        <v>9</v>
      </c>
      <c r="I119" s="48"/>
      <c r="J119" s="49" t="n">
        <v>41893</v>
      </c>
      <c r="K119" s="50" t="n">
        <v>1967831</v>
      </c>
    </row>
    <row r="120" customFormat="false" ht="15.75" hidden="false" customHeight="true" outlineLevel="0" collapsed="false">
      <c r="B120" s="44"/>
      <c r="C120" s="59" t="s">
        <v>36</v>
      </c>
      <c r="D120" s="59" t="str">
        <f aca="false">VLOOKUP(C120,'TB - PROCV'!$C$3:$G$110,2,0)</f>
        <v>Sistema Adutor do Oeste</v>
      </c>
      <c r="E120" s="48" t="n">
        <v>102</v>
      </c>
      <c r="F120" s="48" t="s">
        <v>90</v>
      </c>
      <c r="G120" s="48" t="str">
        <f aca="false">VLOOKUP(C120,'TB - PROCV'!$C$3:$G$110,3,0)</f>
        <v>MINISTÉRIO DA INTEGRAÇÃO</v>
      </c>
      <c r="H120" s="48" t="s">
        <v>9</v>
      </c>
      <c r="I120" s="48"/>
      <c r="J120" s="49" t="n">
        <v>41872</v>
      </c>
      <c r="K120" s="50" t="n">
        <v>403657.76</v>
      </c>
    </row>
    <row r="121" customFormat="false" ht="15.75" hidden="false" customHeight="true" outlineLevel="0" collapsed="false">
      <c r="B121" s="44"/>
      <c r="C121" s="59" t="s">
        <v>96</v>
      </c>
      <c r="D121" s="59" t="str">
        <f aca="false">VLOOKUP(C121,'TB - PROCV'!$C$3:$G$110,2,0)</f>
        <v>Anéis Secundários</v>
      </c>
      <c r="E121" s="48" t="n">
        <v>137</v>
      </c>
      <c r="F121" s="48" t="s">
        <v>84</v>
      </c>
      <c r="G121" s="48" t="str">
        <f aca="false">VLOOKUP(C121,'TB - PROCV'!$C$3:$G$110,3,0)</f>
        <v>MINISTÉRIO DAS CIDADES</v>
      </c>
      <c r="H121" s="48" t="s">
        <v>9</v>
      </c>
      <c r="I121" s="48"/>
      <c r="J121" s="49" t="n">
        <v>41892</v>
      </c>
      <c r="K121" s="50" t="n">
        <v>1685055</v>
      </c>
    </row>
    <row r="122" customFormat="false" ht="15.75" hidden="false" customHeight="true" outlineLevel="0" collapsed="false">
      <c r="B122" s="44"/>
      <c r="C122" s="59" t="s">
        <v>115</v>
      </c>
      <c r="D122" s="59" t="str">
        <f aca="false">VLOOKUP(C122,'TB - PROCV'!$C$3:$G$110,2,0)</f>
        <v>Implantação do SES Garanhuns</v>
      </c>
      <c r="E122" s="48" t="n">
        <v>103</v>
      </c>
      <c r="F122" s="48" t="s">
        <v>84</v>
      </c>
      <c r="G122" s="48" t="str">
        <f aca="false">VLOOKUP(C122,'TB - PROCV'!$C$3:$G$110,3,0)</f>
        <v>MINISTÉRIO DAS CIDADES</v>
      </c>
      <c r="H122" s="48" t="s">
        <v>9</v>
      </c>
      <c r="I122" s="48"/>
      <c r="J122" s="49" t="n">
        <v>41873</v>
      </c>
      <c r="K122" s="50" t="n">
        <v>2517500</v>
      </c>
    </row>
    <row r="123" customFormat="false" ht="15.75" hidden="false" customHeight="true" outlineLevel="0" collapsed="false">
      <c r="B123" s="44"/>
      <c r="C123" s="59" t="s">
        <v>43</v>
      </c>
      <c r="D123" s="59" t="str">
        <f aca="false">VLOOKUP(C123,'TB - PROCV'!$C$3:$G$110,2,0)</f>
        <v>Implantação do SES na Subbacia B de Arcoverde</v>
      </c>
      <c r="E123" s="48" t="n">
        <v>137</v>
      </c>
      <c r="F123" s="48" t="s">
        <v>90</v>
      </c>
      <c r="G123" s="48" t="str">
        <f aca="false">VLOOKUP(C123,'TB - PROCV'!$C$3:$G$110,3,0)</f>
        <v>MINISTÉRIO DAS CIDADES</v>
      </c>
      <c r="H123" s="48" t="s">
        <v>9</v>
      </c>
      <c r="I123" s="48"/>
      <c r="J123" s="49" t="n">
        <v>41892</v>
      </c>
      <c r="K123" s="50" t="n">
        <v>9398</v>
      </c>
    </row>
    <row r="124" customFormat="false" ht="15.75" hidden="false" customHeight="true" outlineLevel="0" collapsed="false">
      <c r="B124" s="44"/>
      <c r="C124" s="59" t="s">
        <v>36</v>
      </c>
      <c r="D124" s="59" t="str">
        <f aca="false">VLOOKUP(C124,'TB - PROCV'!$C$3:$G$110,2,0)</f>
        <v>Sistema Adutor do Oeste</v>
      </c>
      <c r="E124" s="48" t="n">
        <v>102</v>
      </c>
      <c r="F124" s="48" t="s">
        <v>90</v>
      </c>
      <c r="G124" s="48" t="str">
        <f aca="false">VLOOKUP(C124,'TB - PROCV'!$C$3:$G$110,3,0)</f>
        <v>MINISTÉRIO DA INTEGRAÇÃO</v>
      </c>
      <c r="H124" s="48" t="s">
        <v>9</v>
      </c>
      <c r="I124" s="48"/>
      <c r="J124" s="49" t="n">
        <v>41872</v>
      </c>
      <c r="K124" s="50" t="n">
        <v>3315741.31</v>
      </c>
    </row>
    <row r="125" customFormat="false" ht="15.75" hidden="false" customHeight="true" outlineLevel="0" collapsed="false">
      <c r="B125" s="44"/>
      <c r="C125" s="59" t="s">
        <v>39</v>
      </c>
      <c r="D125" s="59" t="str">
        <f aca="false">VLOOKUP(C125,'TB - PROCV'!$C$3:$G$110,2,0)</f>
        <v>Ampliação SAA Tejucupapo e Ponta de Pedra de Goiana</v>
      </c>
      <c r="E125" s="48" t="n">
        <v>102</v>
      </c>
      <c r="F125" s="48" t="s">
        <v>90</v>
      </c>
      <c r="G125" s="48" t="str">
        <f aca="false">VLOOKUP(C125,'TB - PROCV'!$C$3:$G$110,3,0)</f>
        <v>MINISTÉRIO DAS CIDADES</v>
      </c>
      <c r="H125" s="48" t="s">
        <v>9</v>
      </c>
      <c r="I125" s="48"/>
      <c r="J125" s="49" t="n">
        <v>41964</v>
      </c>
      <c r="K125" s="50" t="n">
        <v>12672</v>
      </c>
    </row>
    <row r="126" customFormat="false" ht="15.75" hidden="false" customHeight="true" outlineLevel="0" collapsed="false">
      <c r="B126" s="44"/>
      <c r="C126" s="59" t="s">
        <v>133</v>
      </c>
      <c r="D126" s="59" t="str">
        <f aca="false">VLOOKUP(C126,'TB - PROCV'!$C$3:$G$110,2,0)</f>
        <v>Setorização Distrito 52</v>
      </c>
      <c r="E126" s="48" t="n">
        <v>137</v>
      </c>
      <c r="F126" s="48" t="s">
        <v>84</v>
      </c>
      <c r="G126" s="48" t="str">
        <f aca="false">VLOOKUP(C126,'TB - PROCV'!$C$3:$G$110,3,0)</f>
        <v>MINISTÉRIO DAS CIDADES</v>
      </c>
      <c r="H126" s="48" t="s">
        <v>9</v>
      </c>
      <c r="I126" s="48"/>
      <c r="J126" s="49" t="n">
        <v>41893</v>
      </c>
      <c r="K126" s="50" t="n">
        <v>6599</v>
      </c>
    </row>
    <row r="127" customFormat="false" ht="15.75" hidden="false" customHeight="true" outlineLevel="0" collapsed="false">
      <c r="B127" s="44"/>
      <c r="C127" s="59" t="s">
        <v>135</v>
      </c>
      <c r="D127" s="59" t="str">
        <f aca="false">VLOOKUP(C127,'TB - PROCV'!$C$3:$G$110,2,0)</f>
        <v>Ampliação e Adequação da ETE Cabanga</v>
      </c>
      <c r="E127" s="48" t="n">
        <v>103</v>
      </c>
      <c r="F127" s="48" t="s">
        <v>84</v>
      </c>
      <c r="G127" s="48" t="str">
        <f aca="false">VLOOKUP(C127,'TB - PROCV'!$C$3:$G$110,3,0)</f>
        <v>MINISTÉRIO DAS CIDADES</v>
      </c>
      <c r="H127" s="48" t="s">
        <v>9</v>
      </c>
      <c r="I127" s="48"/>
      <c r="J127" s="49" t="n">
        <v>41892</v>
      </c>
      <c r="K127" s="50" t="n">
        <v>1244670.42</v>
      </c>
    </row>
    <row r="128" customFormat="false" ht="15.75" hidden="false" customHeight="true" outlineLevel="0" collapsed="false">
      <c r="B128" s="44"/>
      <c r="C128" s="59" t="s">
        <v>34</v>
      </c>
      <c r="D128" s="59" t="str">
        <f aca="false">VLOOKUP(C128,'TB - PROCV'!$C$3:$G$110,2,0)</f>
        <v>Ampliação do SES de Olinda</v>
      </c>
      <c r="E128" s="48" t="n">
        <v>102</v>
      </c>
      <c r="F128" s="48" t="s">
        <v>90</v>
      </c>
      <c r="G128" s="48" t="str">
        <f aca="false">VLOOKUP(C128,'TB - PROCV'!$C$3:$G$110,3,0)</f>
        <v>MINISTÉRIO DAS CIDADES</v>
      </c>
      <c r="H128" s="48" t="s">
        <v>9</v>
      </c>
      <c r="I128" s="48"/>
      <c r="J128" s="49" t="n">
        <v>41893</v>
      </c>
      <c r="K128" s="50" t="n">
        <v>27184.72</v>
      </c>
    </row>
    <row r="129" customFormat="false" ht="15.75" hidden="false" customHeight="true" outlineLevel="0" collapsed="false">
      <c r="B129" s="44"/>
      <c r="C129" s="59" t="s">
        <v>96</v>
      </c>
      <c r="D129" s="59" t="str">
        <f aca="false">VLOOKUP(C129,'TB - PROCV'!$C$3:$G$110,2,0)</f>
        <v>Anéis Secundários</v>
      </c>
      <c r="E129" s="48" t="n">
        <v>103</v>
      </c>
      <c r="F129" s="48" t="s">
        <v>84</v>
      </c>
      <c r="G129" s="48" t="str">
        <f aca="false">VLOOKUP(C129,'TB - PROCV'!$C$3:$G$110,3,0)</f>
        <v>MINISTÉRIO DAS CIDADES</v>
      </c>
      <c r="H129" s="48" t="s">
        <v>9</v>
      </c>
      <c r="I129" s="48"/>
      <c r="J129" s="49" t="n">
        <v>41892</v>
      </c>
      <c r="K129" s="50" t="n">
        <v>9215291.03</v>
      </c>
    </row>
    <row r="130" customFormat="false" ht="15.75" hidden="false" customHeight="true" outlineLevel="0" collapsed="false">
      <c r="B130" s="44"/>
      <c r="C130" s="59" t="s">
        <v>85</v>
      </c>
      <c r="D130" s="59" t="str">
        <f aca="false">VLOOKUP(C130,'TB - PROCV'!$C$3:$G$110,2,0)</f>
        <v>Implantação do Sistema Adutor Suape em Porto de Galinhas</v>
      </c>
      <c r="E130" s="48" t="n">
        <v>103</v>
      </c>
      <c r="F130" s="48" t="s">
        <v>84</v>
      </c>
      <c r="G130" s="48" t="str">
        <f aca="false">VLOOKUP(C130,'TB - PROCV'!$C$3:$G$110,3,0)</f>
        <v>MINISTÉRIO DAS CIDADES</v>
      </c>
      <c r="H130" s="48" t="s">
        <v>9</v>
      </c>
      <c r="I130" s="48"/>
      <c r="J130" s="49" t="n">
        <v>41892</v>
      </c>
      <c r="K130" s="50" t="n">
        <v>11033380.8</v>
      </c>
    </row>
    <row r="131" customFormat="false" ht="15.75" hidden="false" customHeight="true" outlineLevel="0" collapsed="false">
      <c r="B131" s="44"/>
      <c r="C131" s="59" t="s">
        <v>55</v>
      </c>
      <c r="D131" s="59" t="str">
        <f aca="false">VLOOKUP(C131,'TB - PROCV'!$C$3:$G$110,2,0)</f>
        <v>Adutora do Agreste - Obra</v>
      </c>
      <c r="E131" s="48" t="n">
        <v>102</v>
      </c>
      <c r="F131" s="48" t="s">
        <v>90</v>
      </c>
      <c r="G131" s="48" t="str">
        <f aca="false">VLOOKUP(C131,'TB - PROCV'!$C$3:$G$110,3,0)</f>
        <v>MINISTÉRIO DA INTEGRAÇÃO</v>
      </c>
      <c r="H131" s="48" t="s">
        <v>9</v>
      </c>
      <c r="I131" s="48"/>
      <c r="J131" s="49" t="n">
        <v>41885</v>
      </c>
      <c r="K131" s="50" t="n">
        <v>40000000</v>
      </c>
    </row>
    <row r="132" customFormat="false" ht="15.75" hidden="false" customHeight="true" outlineLevel="0" collapsed="false">
      <c r="B132" s="44"/>
      <c r="C132" s="59" t="s">
        <v>86</v>
      </c>
      <c r="D132" s="59" t="str">
        <f aca="false">VLOOKUP(C132,'TB - PROCV'!$C$3:$G$110,2,0)</f>
        <v>Obras de Inversão Direta - GE - Repasse para aumento de Capital</v>
      </c>
      <c r="E132" s="48" t="n">
        <v>137</v>
      </c>
      <c r="F132" s="48" t="s">
        <v>84</v>
      </c>
      <c r="G132" s="48" t="str">
        <f aca="false">VLOOKUP(C132,'TB - PROCV'!$C$3:$G$110,3,0)</f>
        <v>GOVERNO DO ESTADO</v>
      </c>
      <c r="H132" s="48" t="s">
        <v>9</v>
      </c>
      <c r="I132" s="48"/>
      <c r="J132" s="49" t="n">
        <v>41942</v>
      </c>
      <c r="K132" s="50" t="n">
        <v>382415</v>
      </c>
    </row>
    <row r="133" customFormat="false" ht="15.75" hidden="false" customHeight="true" outlineLevel="0" collapsed="false">
      <c r="B133" s="44"/>
      <c r="C133" s="59" t="s">
        <v>142</v>
      </c>
      <c r="D133" s="59" t="str">
        <f aca="false">VLOOKUP(C133,'TB - PROCV'!$C$3:$G$110,2,0)</f>
        <v>Ampliação do SAA de Itamaracá</v>
      </c>
      <c r="E133" s="48" t="n">
        <v>137</v>
      </c>
      <c r="F133" s="48" t="s">
        <v>90</v>
      </c>
      <c r="G133" s="48" t="str">
        <f aca="false">VLOOKUP(C133,'TB - PROCV'!$C$3:$G$110,3,0)</f>
        <v>MINISTÉRIO DAS CIDADES</v>
      </c>
      <c r="H133" s="48" t="s">
        <v>9</v>
      </c>
      <c r="I133" s="48"/>
      <c r="J133" s="49" t="n">
        <v>41919</v>
      </c>
      <c r="K133" s="50" t="n">
        <v>83429</v>
      </c>
    </row>
    <row r="134" customFormat="false" ht="15.75" hidden="false" customHeight="true" outlineLevel="0" collapsed="false">
      <c r="B134" s="44"/>
      <c r="C134" s="59" t="s">
        <v>140</v>
      </c>
      <c r="D134" s="59" t="str">
        <f aca="false">VLOOKUP(C134,'TB - PROCV'!$C$3:$G$110,2,0)</f>
        <v>Ampliação do SAA de Paulista</v>
      </c>
      <c r="E134" s="48" t="n">
        <v>137</v>
      </c>
      <c r="F134" s="48" t="s">
        <v>90</v>
      </c>
      <c r="G134" s="48" t="str">
        <f aca="false">VLOOKUP(C134,'TB - PROCV'!$C$3:$G$110,3,0)</f>
        <v>MINISTÉRIO DAS CIDADES</v>
      </c>
      <c r="H134" s="48" t="s">
        <v>9</v>
      </c>
      <c r="I134" s="48"/>
      <c r="J134" s="49" t="n">
        <v>41919</v>
      </c>
      <c r="K134" s="50" t="n">
        <v>16522</v>
      </c>
    </row>
    <row r="135" customFormat="false" ht="15.75" hidden="false" customHeight="true" outlineLevel="0" collapsed="false">
      <c r="B135" s="44"/>
      <c r="C135" s="59" t="s">
        <v>43</v>
      </c>
      <c r="D135" s="59" t="str">
        <f aca="false">VLOOKUP(C135,'TB - PROCV'!$C$3:$G$110,2,0)</f>
        <v>Implantação do SES na Subbacia B de Arcoverde</v>
      </c>
      <c r="E135" s="48" t="n">
        <v>102</v>
      </c>
      <c r="F135" s="48" t="s">
        <v>90</v>
      </c>
      <c r="G135" s="48" t="str">
        <f aca="false">VLOOKUP(C135,'TB - PROCV'!$C$3:$G$110,3,0)</f>
        <v>MINISTÉRIO DAS CIDADES</v>
      </c>
      <c r="H135" s="48" t="s">
        <v>9</v>
      </c>
      <c r="I135" s="48"/>
      <c r="J135" s="49" t="n">
        <v>41906</v>
      </c>
      <c r="K135" s="50" t="n">
        <v>483018.6</v>
      </c>
    </row>
    <row r="136" customFormat="false" ht="15.75" hidden="false" customHeight="true" outlineLevel="0" collapsed="false">
      <c r="B136" s="44"/>
      <c r="C136" s="59" t="s">
        <v>36</v>
      </c>
      <c r="D136" s="59" t="str">
        <f aca="false">VLOOKUP(C136,'TB - PROCV'!$C$3:$G$110,2,0)</f>
        <v>Sistema Adutor do Oeste</v>
      </c>
      <c r="E136" s="48" t="n">
        <v>102</v>
      </c>
      <c r="F136" s="48" t="s">
        <v>90</v>
      </c>
      <c r="G136" s="48" t="str">
        <f aca="false">VLOOKUP(C136,'TB - PROCV'!$C$3:$G$110,3,0)</f>
        <v>MINISTÉRIO DA INTEGRAÇÃO</v>
      </c>
      <c r="H136" s="48" t="s">
        <v>9</v>
      </c>
      <c r="I136" s="48"/>
      <c r="J136" s="49" t="n">
        <v>41919</v>
      </c>
      <c r="K136" s="50" t="n">
        <v>683583.98</v>
      </c>
    </row>
    <row r="137" customFormat="false" ht="15.75" hidden="false" customHeight="true" outlineLevel="0" collapsed="false">
      <c r="B137" s="44"/>
      <c r="C137" s="59" t="s">
        <v>34</v>
      </c>
      <c r="D137" s="59" t="str">
        <f aca="false">VLOOKUP(C137,'TB - PROCV'!$C$3:$G$110,2,0)</f>
        <v>Ampliação do SES de Olinda</v>
      </c>
      <c r="E137" s="48" t="n">
        <v>102</v>
      </c>
      <c r="F137" s="48" t="s">
        <v>90</v>
      </c>
      <c r="G137" s="48" t="str">
        <f aca="false">VLOOKUP(C137,'TB - PROCV'!$C$3:$G$110,3,0)</f>
        <v>MINISTÉRIO DAS CIDADES</v>
      </c>
      <c r="H137" s="48" t="s">
        <v>9</v>
      </c>
      <c r="I137" s="48"/>
      <c r="J137" s="49" t="n">
        <v>41926</v>
      </c>
      <c r="K137" s="50" t="n">
        <v>52423.41</v>
      </c>
    </row>
    <row r="138" customFormat="false" ht="15.75" hidden="false" customHeight="true" outlineLevel="0" collapsed="false">
      <c r="B138" s="44"/>
      <c r="C138" s="59" t="s">
        <v>51</v>
      </c>
      <c r="D138" s="59" t="str">
        <f aca="false">VLOOKUP(C138,'TB - PROCV'!$C$3:$G$110,2,0)</f>
        <v>Ampliação do SES do Recife - Proest Área 01</v>
      </c>
      <c r="E138" s="48" t="n">
        <v>102</v>
      </c>
      <c r="F138" s="48" t="s">
        <v>90</v>
      </c>
      <c r="G138" s="48" t="str">
        <f aca="false">VLOOKUP(C138,'TB - PROCV'!$C$3:$G$110,3,0)</f>
        <v>MINISTÉRIO DAS CIDADES</v>
      </c>
      <c r="H138" s="48" t="s">
        <v>9</v>
      </c>
      <c r="I138" s="48"/>
      <c r="J138" s="49" t="n">
        <v>41921</v>
      </c>
      <c r="K138" s="50" t="n">
        <v>67215.03</v>
      </c>
    </row>
    <row r="139" customFormat="false" ht="15.75" hidden="false" customHeight="true" outlineLevel="0" collapsed="false">
      <c r="B139" s="44"/>
      <c r="C139" s="59" t="s">
        <v>96</v>
      </c>
      <c r="D139" s="59" t="str">
        <f aca="false">VLOOKUP(C139,'TB - PROCV'!$C$3:$G$110,2,0)</f>
        <v>Anéis Secundários</v>
      </c>
      <c r="E139" s="48" t="n">
        <v>137</v>
      </c>
      <c r="F139" s="48" t="s">
        <v>84</v>
      </c>
      <c r="G139" s="48" t="str">
        <f aca="false">VLOOKUP(C139,'TB - PROCV'!$C$3:$G$110,3,0)</f>
        <v>MINISTÉRIO DAS CIDADES</v>
      </c>
      <c r="H139" s="48" t="s">
        <v>9</v>
      </c>
      <c r="I139" s="48"/>
      <c r="J139" s="49" t="n">
        <v>41921</v>
      </c>
      <c r="K139" s="50" t="n">
        <v>237545.43</v>
      </c>
    </row>
    <row r="140" customFormat="false" ht="15.75" hidden="false" customHeight="true" outlineLevel="0" collapsed="false">
      <c r="B140" s="44"/>
      <c r="C140" s="59" t="s">
        <v>108</v>
      </c>
      <c r="D140" s="59" t="str">
        <f aca="false">VLOOKUP(C140,'TB - PROCV'!$C$3:$G$110,2,0)</f>
        <v>Implantação do SAA Betânia</v>
      </c>
      <c r="E140" s="48" t="n">
        <v>102</v>
      </c>
      <c r="F140" s="48" t="s">
        <v>90</v>
      </c>
      <c r="G140" s="48" t="str">
        <f aca="false">VLOOKUP(C140,'TB - PROCV'!$C$3:$G$110,3,0)</f>
        <v>FUNASA</v>
      </c>
      <c r="H140" s="48" t="s">
        <v>9</v>
      </c>
      <c r="I140" s="48"/>
      <c r="J140" s="49" t="n">
        <v>41933</v>
      </c>
      <c r="K140" s="50" t="n">
        <v>952714.77</v>
      </c>
    </row>
    <row r="141" customFormat="false" ht="15.75" hidden="false" customHeight="true" outlineLevel="0" collapsed="false">
      <c r="B141" s="44"/>
      <c r="C141" s="59" t="s">
        <v>55</v>
      </c>
      <c r="D141" s="59" t="str">
        <f aca="false">VLOOKUP(C141,'TB - PROCV'!$C$3:$G$110,2,0)</f>
        <v>Adutora do Agreste - Obra</v>
      </c>
      <c r="E141" s="48" t="n">
        <v>102</v>
      </c>
      <c r="F141" s="48" t="s">
        <v>90</v>
      </c>
      <c r="G141" s="48" t="str">
        <f aca="false">VLOOKUP(C141,'TB - PROCV'!$C$3:$G$110,3,0)</f>
        <v>MINISTÉRIO DA INTEGRAÇÃO</v>
      </c>
      <c r="H141" s="48" t="s">
        <v>9</v>
      </c>
      <c r="I141" s="48"/>
      <c r="J141" s="49" t="n">
        <v>41935</v>
      </c>
      <c r="K141" s="50" t="n">
        <v>25000000</v>
      </c>
    </row>
    <row r="142" customFormat="false" ht="15.75" hidden="false" customHeight="true" outlineLevel="0" collapsed="false">
      <c r="B142" s="44"/>
      <c r="C142" s="59" t="s">
        <v>36</v>
      </c>
      <c r="D142" s="59" t="str">
        <f aca="false">VLOOKUP(C142,'TB - PROCV'!$C$3:$G$110,2,0)</f>
        <v>Sistema Adutor do Oeste</v>
      </c>
      <c r="E142" s="48" t="n">
        <v>102</v>
      </c>
      <c r="F142" s="48" t="s">
        <v>90</v>
      </c>
      <c r="G142" s="48" t="str">
        <f aca="false">VLOOKUP(C142,'TB - PROCV'!$C$3:$G$110,3,0)</f>
        <v>MINISTÉRIO DA INTEGRAÇÃO</v>
      </c>
      <c r="H142" s="48" t="s">
        <v>9</v>
      </c>
      <c r="I142" s="48"/>
      <c r="J142" s="49" t="n">
        <v>41947</v>
      </c>
      <c r="K142" s="50" t="n">
        <v>1720822.07</v>
      </c>
    </row>
    <row r="143" customFormat="false" ht="15.75" hidden="false" customHeight="true" outlineLevel="0" collapsed="false">
      <c r="B143" s="44"/>
      <c r="C143" s="59" t="s">
        <v>41</v>
      </c>
      <c r="D143" s="59" t="str">
        <f aca="false">VLOOKUP(C143,'TB - PROCV'!$C$3:$G$110,2,0)</f>
        <v>ETE Minerva - Complementação</v>
      </c>
      <c r="E143" s="48" t="n">
        <v>102</v>
      </c>
      <c r="F143" s="48" t="s">
        <v>90</v>
      </c>
      <c r="G143" s="48" t="str">
        <f aca="false">VLOOKUP(C143,'TB - PROCV'!$C$3:$G$110,3,0)</f>
        <v>MINISTÉRIO DAS CIDADES</v>
      </c>
      <c r="H143" s="48" t="s">
        <v>9</v>
      </c>
      <c r="I143" s="48"/>
      <c r="J143" s="49" t="n">
        <v>41947</v>
      </c>
      <c r="K143" s="50" t="n">
        <v>54849.48</v>
      </c>
    </row>
    <row r="144" customFormat="false" ht="15.75" hidden="false" customHeight="true" outlineLevel="0" collapsed="false">
      <c r="B144" s="44"/>
      <c r="C144" s="59" t="s">
        <v>51</v>
      </c>
      <c r="D144" s="59" t="str">
        <f aca="false">VLOOKUP(C144,'TB - PROCV'!$C$3:$G$110,2,0)</f>
        <v>Ampliação do SES do Recife - Proest Área 01</v>
      </c>
      <c r="E144" s="48" t="n">
        <v>102</v>
      </c>
      <c r="F144" s="48" t="s">
        <v>90</v>
      </c>
      <c r="G144" s="48" t="str">
        <f aca="false">VLOOKUP(C144,'TB - PROCV'!$C$3:$G$110,3,0)</f>
        <v>MINISTÉRIO DAS CIDADES</v>
      </c>
      <c r="H144" s="48" t="s">
        <v>9</v>
      </c>
      <c r="I144" s="48"/>
      <c r="J144" s="49" t="n">
        <v>41947</v>
      </c>
      <c r="K144" s="50" t="n">
        <v>527711.5</v>
      </c>
    </row>
    <row r="145" customFormat="false" ht="15.75" hidden="false" customHeight="true" outlineLevel="0" collapsed="false">
      <c r="B145" s="44"/>
      <c r="C145" s="59" t="s">
        <v>88</v>
      </c>
      <c r="D145" s="59" t="str">
        <f aca="false">VLOOKUP(C145,'TB - PROCV'!$C$3:$G$110,2,0)</f>
        <v>Implantção SES Nazaré da Mata</v>
      </c>
      <c r="E145" s="48" t="n">
        <v>103</v>
      </c>
      <c r="F145" s="48" t="s">
        <v>84</v>
      </c>
      <c r="G145" s="48" t="str">
        <f aca="false">VLOOKUP(C145,'TB - PROCV'!$C$3:$G$110,3,0)</f>
        <v>MINISTÉRIO DAS CIDADES</v>
      </c>
      <c r="H145" s="48" t="s">
        <v>9</v>
      </c>
      <c r="I145" s="48"/>
      <c r="J145" s="49" t="n">
        <v>41954</v>
      </c>
      <c r="K145" s="50" t="n">
        <v>438799.17</v>
      </c>
    </row>
    <row r="146" customFormat="false" ht="15.75" hidden="false" customHeight="true" outlineLevel="0" collapsed="false">
      <c r="B146" s="44"/>
      <c r="C146" s="59" t="s">
        <v>53</v>
      </c>
      <c r="D146" s="59" t="str">
        <f aca="false">VLOOKUP(C146,'TB - PROCV'!$C$3:$G$110,2,0)</f>
        <v>Ampliação de Adutora de Inhumas em Palmeirina</v>
      </c>
      <c r="E146" s="48" t="n">
        <v>102</v>
      </c>
      <c r="F146" s="48" t="s">
        <v>90</v>
      </c>
      <c r="G146" s="48" t="str">
        <f aca="false">VLOOKUP(C146,'TB - PROCV'!$C$3:$G$110,3,0)</f>
        <v>MINISTÉRIO DAS CIDADES</v>
      </c>
      <c r="H146" s="48" t="s">
        <v>9</v>
      </c>
      <c r="I146" s="48"/>
      <c r="J146" s="49" t="n">
        <v>41967</v>
      </c>
      <c r="K146" s="50" t="n">
        <v>345437.38</v>
      </c>
    </row>
    <row r="147" customFormat="false" ht="15.75" hidden="false" customHeight="true" outlineLevel="0" collapsed="false">
      <c r="B147" s="44"/>
      <c r="C147" s="59" t="s">
        <v>36</v>
      </c>
      <c r="D147" s="59" t="str">
        <f aca="false">VLOOKUP(C147,'TB - PROCV'!$C$3:$G$110,2,0)</f>
        <v>Sistema Adutor do Oeste</v>
      </c>
      <c r="E147" s="48" t="n">
        <v>102</v>
      </c>
      <c r="F147" s="48" t="s">
        <v>90</v>
      </c>
      <c r="G147" s="48" t="str">
        <f aca="false">VLOOKUP(C147,'TB - PROCV'!$C$3:$G$110,3,0)</f>
        <v>MINISTÉRIO DA INTEGRAÇÃO</v>
      </c>
      <c r="H147" s="48" t="s">
        <v>9</v>
      </c>
      <c r="I147" s="48"/>
      <c r="J147" s="49" t="n">
        <v>41975</v>
      </c>
      <c r="K147" s="50" t="n">
        <v>439864.96</v>
      </c>
    </row>
    <row r="148" customFormat="false" ht="15.75" hidden="false" customHeight="true" outlineLevel="0" collapsed="false">
      <c r="B148" s="44"/>
      <c r="C148" s="59" t="s">
        <v>86</v>
      </c>
      <c r="D148" s="59" t="str">
        <f aca="false">VLOOKUP(C148,'TB - PROCV'!$C$3:$G$110,2,0)</f>
        <v>Obras de Inversão Direta - GE - Repasse para aumento de Capital</v>
      </c>
      <c r="E148" s="48" t="n">
        <v>137</v>
      </c>
      <c r="F148" s="48" t="s">
        <v>84</v>
      </c>
      <c r="G148" s="48" t="str">
        <f aca="false">VLOOKUP(C148,'TB - PROCV'!$C$3:$G$110,3,0)</f>
        <v>GOVERNO DO ESTADO</v>
      </c>
      <c r="H148" s="48" t="s">
        <v>9</v>
      </c>
      <c r="I148" s="48"/>
      <c r="J148" s="49" t="n">
        <v>41975</v>
      </c>
      <c r="K148" s="50" t="n">
        <v>450000</v>
      </c>
    </row>
    <row r="149" customFormat="false" ht="15.75" hidden="false" customHeight="true" outlineLevel="0" collapsed="false">
      <c r="B149" s="44"/>
      <c r="C149" s="59" t="s">
        <v>86</v>
      </c>
      <c r="D149" s="59" t="str">
        <f aca="false">VLOOKUP(C149,'TB - PROCV'!$C$3:$G$110,2,0)</f>
        <v>Obras de Inversão Direta - GE - Repasse para aumento de Capital</v>
      </c>
      <c r="E149" s="48" t="n">
        <v>137</v>
      </c>
      <c r="F149" s="48" t="s">
        <v>84</v>
      </c>
      <c r="G149" s="48" t="str">
        <f aca="false">VLOOKUP(C149,'TB - PROCV'!$C$3:$G$110,3,0)</f>
        <v>GOVERNO DO ESTADO</v>
      </c>
      <c r="H149" s="48" t="s">
        <v>9</v>
      </c>
      <c r="I149" s="48"/>
      <c r="J149" s="49" t="n">
        <v>41975</v>
      </c>
      <c r="K149" s="50" t="n">
        <v>800000</v>
      </c>
    </row>
    <row r="150" customFormat="false" ht="15.75" hidden="false" customHeight="true" outlineLevel="0" collapsed="false">
      <c r="B150" s="44"/>
      <c r="C150" s="59" t="s">
        <v>86</v>
      </c>
      <c r="D150" s="59" t="str">
        <f aca="false">VLOOKUP(C150,'TB - PROCV'!$C$3:$G$110,2,0)</f>
        <v>Obras de Inversão Direta - GE - Repasse para aumento de Capital</v>
      </c>
      <c r="E150" s="48" t="n">
        <v>137</v>
      </c>
      <c r="F150" s="48" t="s">
        <v>84</v>
      </c>
      <c r="G150" s="48" t="str">
        <f aca="false">VLOOKUP(C150,'TB - PROCV'!$C$3:$G$110,3,0)</f>
        <v>GOVERNO DO ESTADO</v>
      </c>
      <c r="H150" s="48" t="s">
        <v>9</v>
      </c>
      <c r="I150" s="48"/>
      <c r="J150" s="49" t="n">
        <v>41975</v>
      </c>
      <c r="K150" s="50" t="n">
        <v>550000</v>
      </c>
    </row>
    <row r="151" customFormat="false" ht="15.75" hidden="false" customHeight="true" outlineLevel="0" collapsed="false">
      <c r="B151" s="44"/>
      <c r="C151" s="59" t="s">
        <v>86</v>
      </c>
      <c r="D151" s="59" t="str">
        <f aca="false">VLOOKUP(C151,'TB - PROCV'!$C$3:$G$110,2,0)</f>
        <v>Obras de Inversão Direta - GE - Repasse para aumento de Capital</v>
      </c>
      <c r="E151" s="48" t="n">
        <v>137</v>
      </c>
      <c r="F151" s="48" t="s">
        <v>84</v>
      </c>
      <c r="G151" s="48" t="str">
        <f aca="false">VLOOKUP(C151,'TB - PROCV'!$C$3:$G$110,3,0)</f>
        <v>GOVERNO DO ESTADO</v>
      </c>
      <c r="H151" s="48" t="s">
        <v>9</v>
      </c>
      <c r="I151" s="48"/>
      <c r="J151" s="49" t="n">
        <v>41976</v>
      </c>
      <c r="K151" s="50" t="n">
        <v>1200000</v>
      </c>
    </row>
    <row r="152" customFormat="false" ht="15.75" hidden="false" customHeight="true" outlineLevel="0" collapsed="false">
      <c r="B152" s="44"/>
      <c r="C152" s="59" t="s">
        <v>86</v>
      </c>
      <c r="D152" s="59" t="str">
        <f aca="false">VLOOKUP(C152,'TB - PROCV'!$C$3:$G$110,2,0)</f>
        <v>Obras de Inversão Direta - GE - Repasse para aumento de Capital</v>
      </c>
      <c r="E152" s="48" t="n">
        <v>137</v>
      </c>
      <c r="F152" s="48" t="s">
        <v>84</v>
      </c>
      <c r="G152" s="48" t="str">
        <f aca="false">VLOOKUP(C152,'TB - PROCV'!$C$3:$G$110,3,0)</f>
        <v>GOVERNO DO ESTADO</v>
      </c>
      <c r="H152" s="48" t="s">
        <v>9</v>
      </c>
      <c r="I152" s="48"/>
      <c r="J152" s="49" t="n">
        <v>41976</v>
      </c>
      <c r="K152" s="50" t="n">
        <v>900000</v>
      </c>
    </row>
    <row r="153" customFormat="false" ht="15.75" hidden="false" customHeight="true" outlineLevel="0" collapsed="false">
      <c r="B153" s="44"/>
      <c r="C153" s="59" t="s">
        <v>86</v>
      </c>
      <c r="D153" s="59" t="str">
        <f aca="false">VLOOKUP(C153,'TB - PROCV'!$C$3:$G$110,2,0)</f>
        <v>Obras de Inversão Direta - GE - Repasse para aumento de Capital</v>
      </c>
      <c r="E153" s="48" t="n">
        <v>137</v>
      </c>
      <c r="F153" s="48" t="s">
        <v>84</v>
      </c>
      <c r="G153" s="48" t="str">
        <f aca="false">VLOOKUP(C153,'TB - PROCV'!$C$3:$G$110,3,0)</f>
        <v>GOVERNO DO ESTADO</v>
      </c>
      <c r="H153" s="48" t="s">
        <v>9</v>
      </c>
      <c r="I153" s="48"/>
      <c r="J153" s="49" t="n">
        <v>41976</v>
      </c>
      <c r="K153" s="50" t="n">
        <v>1100000</v>
      </c>
    </row>
    <row r="154" customFormat="false" ht="15.75" hidden="false" customHeight="true" outlineLevel="0" collapsed="false">
      <c r="B154" s="44"/>
      <c r="C154" s="59" t="s">
        <v>45</v>
      </c>
      <c r="D154" s="59" t="str">
        <f aca="false">VLOOKUP(C154,'TB - PROCV'!$C$3:$G$110,2,0)</f>
        <v>Ampliação do SAA de Santa Maria da Boa Vista</v>
      </c>
      <c r="E154" s="48" t="n">
        <v>102</v>
      </c>
      <c r="F154" s="48" t="s">
        <v>90</v>
      </c>
      <c r="G154" s="48" t="str">
        <f aca="false">VLOOKUP(C154,'TB - PROCV'!$C$3:$G$110,3,0)</f>
        <v>MINISTÉRIO DA INTEGRAÇÃO</v>
      </c>
      <c r="H154" s="48" t="s">
        <v>9</v>
      </c>
      <c r="I154" s="48"/>
      <c r="J154" s="49" t="n">
        <v>41982</v>
      </c>
      <c r="K154" s="50" t="n">
        <v>490906.15</v>
      </c>
    </row>
    <row r="155" customFormat="false" ht="15.75" hidden="false" customHeight="true" outlineLevel="0" collapsed="false">
      <c r="B155" s="44"/>
      <c r="C155" s="59" t="s">
        <v>51</v>
      </c>
      <c r="D155" s="59" t="str">
        <f aca="false">VLOOKUP(C155,'TB - PROCV'!$C$3:$G$110,2,0)</f>
        <v>Ampliação do SES do Recife - Proest Área 01</v>
      </c>
      <c r="E155" s="48" t="n">
        <v>102</v>
      </c>
      <c r="F155" s="48" t="s">
        <v>90</v>
      </c>
      <c r="G155" s="48" t="str">
        <f aca="false">VLOOKUP(C155,'TB - PROCV'!$C$3:$G$110,3,0)</f>
        <v>MINISTÉRIO DAS CIDADES</v>
      </c>
      <c r="H155" s="48" t="s">
        <v>9</v>
      </c>
      <c r="I155" s="48"/>
      <c r="J155" s="49" t="n">
        <v>41978</v>
      </c>
      <c r="K155" s="50" t="n">
        <v>3796033.14</v>
      </c>
    </row>
    <row r="156" customFormat="false" ht="15.75" hidden="false" customHeight="true" outlineLevel="0" collapsed="false">
      <c r="B156" s="44"/>
      <c r="C156" s="59" t="s">
        <v>86</v>
      </c>
      <c r="D156" s="59" t="str">
        <f aca="false">VLOOKUP(C156,'TB - PROCV'!$C$3:$G$110,2,0)</f>
        <v>Obras de Inversão Direta - GE - Repasse para aumento de Capital</v>
      </c>
      <c r="E156" s="48" t="n">
        <v>132</v>
      </c>
      <c r="F156" s="48" t="s">
        <v>84</v>
      </c>
      <c r="G156" s="48" t="str">
        <f aca="false">VLOOKUP(C156,'TB - PROCV'!$C$3:$G$110,3,0)</f>
        <v>GOVERNO DO ESTADO</v>
      </c>
      <c r="H156" s="48" t="s">
        <v>9</v>
      </c>
      <c r="I156" s="48"/>
      <c r="J156" s="49" t="n">
        <v>41999</v>
      </c>
      <c r="K156" s="50" t="n">
        <v>7000000</v>
      </c>
    </row>
    <row r="157" customFormat="false" ht="15.75" hidden="false" customHeight="true" outlineLevel="0" collapsed="false">
      <c r="B157" s="44"/>
      <c r="C157" s="59" t="s">
        <v>36</v>
      </c>
      <c r="D157" s="59" t="str">
        <f aca="false">VLOOKUP(C157,'TB - PROCV'!$C$3:$G$110,2,0)</f>
        <v>Sistema Adutor do Oeste</v>
      </c>
      <c r="E157" s="48" t="n">
        <v>102</v>
      </c>
      <c r="F157" s="48" t="s">
        <v>90</v>
      </c>
      <c r="G157" s="48" t="str">
        <f aca="false">VLOOKUP(C157,'TB - PROCV'!$C$3:$G$110,3,0)</f>
        <v>MINISTÉRIO DA INTEGRAÇÃO</v>
      </c>
      <c r="H157" s="48" t="s">
        <v>9</v>
      </c>
      <c r="I157" s="48"/>
      <c r="J157" s="49" t="n">
        <v>42003</v>
      </c>
      <c r="K157" s="50" t="n">
        <v>139835.62</v>
      </c>
    </row>
    <row r="158" customFormat="false" ht="15.75" hidden="false" customHeight="true" outlineLevel="0" collapsed="false">
      <c r="B158" s="44"/>
      <c r="C158" s="59" t="s">
        <v>118</v>
      </c>
      <c r="D158" s="59" t="str">
        <f aca="false">VLOOKUP(C158,'TB - PROCV'!$C$3:$G$110,2,0)</f>
        <v>Codevasf Afogados da Ingazeira</v>
      </c>
      <c r="E158" s="48" t="n">
        <v>102</v>
      </c>
      <c r="F158" s="48" t="s">
        <v>90</v>
      </c>
      <c r="G158" s="48" t="str">
        <f aca="false">VLOOKUP(C158,'TB - PROCV'!$C$3:$G$110,3,0)</f>
        <v>CODEVASF</v>
      </c>
      <c r="H158" s="48" t="s">
        <v>9</v>
      </c>
      <c r="I158" s="48"/>
      <c r="J158" s="49" t="n">
        <v>41933</v>
      </c>
      <c r="K158" s="50" t="n">
        <v>5634684.43</v>
      </c>
    </row>
    <row r="159" customFormat="false" ht="15.75" hidden="false" customHeight="true" outlineLevel="0" collapsed="false">
      <c r="B159" s="44"/>
      <c r="C159" s="59" t="s">
        <v>117</v>
      </c>
      <c r="D159" s="59" t="str">
        <f aca="false">VLOOKUP(C159,'TB - PROCV'!$C$3:$G$110,2,0)</f>
        <v>Codevasf Petrolina</v>
      </c>
      <c r="E159" s="48" t="n">
        <v>102</v>
      </c>
      <c r="F159" s="48" t="s">
        <v>90</v>
      </c>
      <c r="G159" s="48" t="str">
        <f aca="false">VLOOKUP(C159,'TB - PROCV'!$C$3:$G$110,3,0)</f>
        <v>CODEVASF</v>
      </c>
      <c r="H159" s="48" t="s">
        <v>9</v>
      </c>
      <c r="I159" s="48"/>
      <c r="J159" s="49" t="n">
        <v>41886</v>
      </c>
      <c r="K159" s="50" t="n">
        <v>11821782.19</v>
      </c>
    </row>
    <row r="160" customFormat="false" ht="21" hidden="false" customHeight="false" outlineLevel="0" collapsed="false">
      <c r="B160" s="51" t="s">
        <v>119</v>
      </c>
      <c r="C160" s="51"/>
      <c r="D160" s="51"/>
      <c r="E160" s="51"/>
      <c r="F160" s="51"/>
      <c r="G160" s="51"/>
      <c r="H160" s="51"/>
      <c r="I160" s="51"/>
      <c r="J160" s="52"/>
      <c r="K160" s="53" t="n">
        <f aca="false">SUM(K4:K159)</f>
        <v>386863280.09</v>
      </c>
    </row>
    <row r="161" customFormat="false" ht="15.75" hidden="false" customHeight="false" outlineLevel="0" collapsed="false">
      <c r="B161" s="60"/>
      <c r="C161" s="61"/>
      <c r="D161" s="61"/>
      <c r="E161" s="61"/>
      <c r="F161" s="61"/>
      <c r="G161" s="61"/>
      <c r="H161" s="61"/>
      <c r="I161" s="61"/>
      <c r="J161" s="57"/>
      <c r="K161" s="58"/>
    </row>
    <row r="162" customFormat="false" ht="12.75" hidden="false" customHeight="false" outlineLevel="0" collapsed="false">
      <c r="B162" s="62" t="s">
        <v>120</v>
      </c>
      <c r="C162" s="62"/>
      <c r="D162" s="61"/>
      <c r="E162" s="61"/>
      <c r="F162" s="61"/>
      <c r="G162" s="61"/>
      <c r="H162" s="61"/>
      <c r="I162" s="61"/>
      <c r="J162" s="57"/>
      <c r="K162" s="58"/>
    </row>
    <row r="163" customFormat="false" ht="12.75" hidden="false" customHeight="false" outlineLevel="0" collapsed="false">
      <c r="B163" s="63" t="s">
        <v>121</v>
      </c>
      <c r="C163" s="48" t="s">
        <v>122</v>
      </c>
      <c r="D163" s="61"/>
      <c r="E163" s="61"/>
      <c r="F163" s="61"/>
      <c r="G163" s="61"/>
      <c r="H163" s="61"/>
      <c r="I163" s="61"/>
      <c r="J163" s="57"/>
      <c r="K163" s="58"/>
    </row>
    <row r="164" customFormat="false" ht="12.75" hidden="false" customHeight="false" outlineLevel="0" collapsed="false">
      <c r="B164" s="63" t="s">
        <v>123</v>
      </c>
      <c r="C164" s="48" t="s">
        <v>124</v>
      </c>
      <c r="D164" s="61"/>
      <c r="E164" s="61"/>
      <c r="F164" s="61"/>
      <c r="G164" s="61"/>
      <c r="H164" s="61"/>
      <c r="I164" s="61"/>
      <c r="J164" s="57"/>
      <c r="K164" s="58"/>
    </row>
    <row r="165" customFormat="false" ht="12.75" hidden="false" customHeight="false" outlineLevel="0" collapsed="false">
      <c r="B165" s="63" t="s">
        <v>125</v>
      </c>
      <c r="C165" s="48" t="s">
        <v>126</v>
      </c>
      <c r="D165" s="61"/>
      <c r="E165" s="61"/>
      <c r="F165" s="61"/>
      <c r="G165" s="61"/>
      <c r="H165" s="61"/>
      <c r="I165" s="61"/>
      <c r="J165" s="57"/>
      <c r="K165" s="58"/>
    </row>
    <row r="166" customFormat="false" ht="15.75" hidden="false" customHeight="false" outlineLevel="0" collapsed="false"/>
    <row r="167" customFormat="false" ht="15.75" hidden="false" customHeight="false" outlineLevel="0" collapsed="false"/>
    <row r="168" customFormat="false" ht="15.75" hidden="false" customHeight="false" outlineLevel="0" collapsed="false"/>
    <row r="169" customFormat="false" ht="15.75" hidden="false" customHeight="false" outlineLevel="0" collapsed="false"/>
    <row r="170" customFormat="false" ht="15.75" hidden="false" customHeight="false" outlineLevel="0" collapsed="false"/>
    <row r="171" customFormat="false" ht="15.75" hidden="false" customHeight="false" outlineLevel="0" collapsed="false"/>
    <row r="172" customFormat="false" ht="15.75" hidden="false" customHeight="false" outlineLevel="0" collapsed="false"/>
    <row r="173" customFormat="false" ht="15.75" hidden="false" customHeight="false" outlineLevel="0" collapsed="false"/>
    <row r="174" customFormat="false" ht="15.75" hidden="false" customHeight="false" outlineLevel="0" collapsed="false"/>
    <row r="175" customFormat="false" ht="15.75" hidden="false" customHeight="false" outlineLevel="0" collapsed="false"/>
    <row r="176" customFormat="false" ht="15.75" hidden="false" customHeight="false" outlineLevel="0" collapsed="false"/>
    <row r="177" customFormat="false" ht="15.75" hidden="false" customHeight="false" outlineLevel="0" collapsed="false"/>
    <row r="178" customFormat="false" ht="15.75" hidden="false" customHeight="false" outlineLevel="0" collapsed="false"/>
    <row r="179" customFormat="false" ht="15.75" hidden="false" customHeight="false" outlineLevel="0" collapsed="false"/>
    <row r="180" customFormat="false" ht="15.75" hidden="false" customHeight="false" outlineLevel="0" collapsed="false"/>
    <row r="181" customFormat="false" ht="15.75" hidden="false" customHeight="false" outlineLevel="0" collapsed="false"/>
    <row r="182" customFormat="false" ht="15.75" hidden="false" customHeight="false" outlineLevel="0" collapsed="false"/>
    <row r="183" customFormat="false" ht="15.75" hidden="false" customHeight="false" outlineLevel="0" collapsed="false"/>
    <row r="184" customFormat="false" ht="15.75" hidden="false" customHeight="false" outlineLevel="0" collapsed="false"/>
    <row r="185" customFormat="false" ht="15.75" hidden="false" customHeight="false" outlineLevel="0" collapsed="false"/>
    <row r="186" customFormat="false" ht="15.75" hidden="false" customHeight="false" outlineLevel="0" collapsed="false"/>
    <row r="187" customFormat="false" ht="15.75" hidden="false" customHeight="false" outlineLevel="0" collapsed="false"/>
    <row r="188" customFormat="false" ht="15.75" hidden="false" customHeight="false" outlineLevel="0" collapsed="false"/>
    <row r="189" customFormat="false" ht="15.75" hidden="false" customHeight="false" outlineLevel="0" collapsed="false"/>
    <row r="190" customFormat="false" ht="15.75" hidden="false" customHeight="false" outlineLevel="0" collapsed="false"/>
    <row r="191" customFormat="false" ht="15.75" hidden="false" customHeight="false" outlineLevel="0" collapsed="false"/>
    <row r="192" customFormat="false" ht="15.75" hidden="false" customHeight="false" outlineLevel="0" collapsed="false"/>
    <row r="193" customFormat="false" ht="15.75" hidden="false" customHeight="false" outlineLevel="0" collapsed="false"/>
    <row r="194" customFormat="false" ht="15.75" hidden="false" customHeight="false" outlineLevel="0" collapsed="false"/>
    <row r="195" customFormat="false" ht="15.75" hidden="false" customHeight="false" outlineLevel="0" collapsed="false"/>
    <row r="196" customFormat="false" ht="15.75" hidden="false" customHeight="false" outlineLevel="0" collapsed="false"/>
    <row r="197" customFormat="false" ht="15.75" hidden="false" customHeight="false" outlineLevel="0" collapsed="false"/>
    <row r="198" customFormat="false" ht="15.75" hidden="false" customHeight="false" outlineLevel="0" collapsed="false"/>
    <row r="199" customFormat="false" ht="15.75" hidden="false" customHeight="false" outlineLevel="0" collapsed="false"/>
    <row r="200" customFormat="false" ht="15.75" hidden="false" customHeight="false" outlineLevel="0" collapsed="false"/>
    <row r="201" customFormat="false" ht="15.75" hidden="false" customHeight="false" outlineLevel="0" collapsed="false"/>
    <row r="202" customFormat="false" ht="15.75" hidden="false" customHeight="false" outlineLevel="0" collapsed="false"/>
    <row r="203" customFormat="false" ht="15.75" hidden="false" customHeight="false" outlineLevel="0" collapsed="false"/>
    <row r="204" customFormat="false" ht="15.75" hidden="false" customHeight="false" outlineLevel="0" collapsed="false"/>
    <row r="205" customFormat="false" ht="15.75" hidden="false" customHeight="false" outlineLevel="0" collapsed="false"/>
    <row r="206" customFormat="false" ht="15.75" hidden="false" customHeight="false" outlineLevel="0" collapsed="false"/>
    <row r="207" customFormat="false" ht="15.75" hidden="false" customHeight="false" outlineLevel="0" collapsed="false"/>
    <row r="208" customFormat="false" ht="15.75" hidden="false" customHeight="false" outlineLevel="0" collapsed="false"/>
    <row r="209" customFormat="false" ht="15.75" hidden="false" customHeight="false" outlineLevel="0" collapsed="false"/>
    <row r="210" customFormat="false" ht="15.75" hidden="false" customHeight="false" outlineLevel="0" collapsed="false"/>
    <row r="211" customFormat="false" ht="15.75" hidden="false" customHeight="false" outlineLevel="0" collapsed="false"/>
    <row r="212" customFormat="false" ht="15.75" hidden="false" customHeight="false" outlineLevel="0" collapsed="false"/>
    <row r="213" customFormat="false" ht="15.75" hidden="false" customHeight="false" outlineLevel="0" collapsed="false"/>
    <row r="214" customFormat="false" ht="15.75" hidden="false" customHeight="false" outlineLevel="0" collapsed="false"/>
    <row r="215" customFormat="false" ht="15.75" hidden="false" customHeight="false" outlineLevel="0" collapsed="false"/>
    <row r="216" customFormat="false" ht="15.75" hidden="false" customHeight="false" outlineLevel="0" collapsed="false"/>
    <row r="217" customFormat="false" ht="15.75" hidden="false" customHeight="false" outlineLevel="0" collapsed="false"/>
    <row r="218" customFormat="false" ht="15.75" hidden="false" customHeight="false" outlineLevel="0" collapsed="false"/>
    <row r="219" customFormat="false" ht="15.75" hidden="false" customHeight="false" outlineLevel="0" collapsed="false"/>
    <row r="220" customFormat="false" ht="15.75" hidden="false" customHeight="false" outlineLevel="0" collapsed="false"/>
    <row r="221" customFormat="false" ht="15.75" hidden="false" customHeight="false" outlineLevel="0" collapsed="false"/>
    <row r="222" customFormat="false" ht="15.75" hidden="false" customHeight="false" outlineLevel="0" collapsed="false"/>
    <row r="223" customFormat="false" ht="15.75" hidden="false" customHeight="false" outlineLevel="0" collapsed="false"/>
    <row r="224" customFormat="false" ht="15.75" hidden="false" customHeight="false" outlineLevel="0" collapsed="false"/>
    <row r="225" customFormat="false" ht="15.75" hidden="false" customHeight="false" outlineLevel="0" collapsed="false"/>
    <row r="226" customFormat="false" ht="15.75" hidden="false" customHeight="false" outlineLevel="0" collapsed="false"/>
    <row r="227" customFormat="false" ht="15.75" hidden="false" customHeight="false" outlineLevel="0" collapsed="false"/>
    <row r="228" customFormat="false" ht="15.75" hidden="false" customHeight="false" outlineLevel="0" collapsed="false"/>
    <row r="229" customFormat="false" ht="15.75" hidden="false" customHeight="false" outlineLevel="0" collapsed="false"/>
    <row r="230" customFormat="false" ht="15.75" hidden="false" customHeight="false" outlineLevel="0" collapsed="false"/>
    <row r="231" customFormat="false" ht="15.75" hidden="false" customHeight="false" outlineLevel="0" collapsed="false"/>
    <row r="232" customFormat="false" ht="15.75" hidden="false" customHeight="false" outlineLevel="0" collapsed="false"/>
    <row r="233" customFormat="false" ht="15.75" hidden="false" customHeight="false" outlineLevel="0" collapsed="false"/>
    <row r="234" customFormat="false" ht="15.75" hidden="false" customHeight="false" outlineLevel="0" collapsed="false"/>
    <row r="235" customFormat="false" ht="15.75" hidden="false" customHeight="false" outlineLevel="0" collapsed="false"/>
    <row r="236" customFormat="false" ht="15.75" hidden="false" customHeight="false" outlineLevel="0" collapsed="false"/>
    <row r="237" customFormat="false" ht="15.75" hidden="false" customHeight="false" outlineLevel="0" collapsed="false"/>
    <row r="238" customFormat="false" ht="15.75" hidden="false" customHeight="false" outlineLevel="0" collapsed="false"/>
    <row r="239" customFormat="false" ht="15.75" hidden="false" customHeight="false" outlineLevel="0" collapsed="false"/>
    <row r="240" customFormat="false" ht="15.75" hidden="false" customHeight="false" outlineLevel="0" collapsed="false"/>
    <row r="241" customFormat="false" ht="15.75" hidden="false" customHeight="false" outlineLevel="0" collapsed="false"/>
    <row r="242" customFormat="false" ht="15.75" hidden="false" customHeight="false" outlineLevel="0" collapsed="false"/>
    <row r="243" customFormat="false" ht="15.75" hidden="false" customHeight="false" outlineLevel="0" collapsed="false"/>
    <row r="244" customFormat="false" ht="15.75" hidden="false" customHeight="false" outlineLevel="0" collapsed="false"/>
    <row r="245" customFormat="false" ht="15.75" hidden="false" customHeight="false" outlineLevel="0" collapsed="false"/>
    <row r="246" customFormat="false" ht="15.75" hidden="false" customHeight="false" outlineLevel="0" collapsed="false"/>
    <row r="247" customFormat="false" ht="15.75" hidden="false" customHeight="false" outlineLevel="0" collapsed="false"/>
    <row r="248" customFormat="false" ht="15.75" hidden="false" customHeight="false" outlineLevel="0" collapsed="false"/>
    <row r="249" customFormat="false" ht="15.75" hidden="false" customHeight="false" outlineLevel="0" collapsed="false"/>
    <row r="250" customFormat="false" ht="15.75" hidden="false" customHeight="false" outlineLevel="0" collapsed="false"/>
    <row r="251" customFormat="false" ht="15.75" hidden="false" customHeight="false" outlineLevel="0" collapsed="false"/>
    <row r="252" customFormat="false" ht="15.75" hidden="false" customHeight="false" outlineLevel="0" collapsed="false"/>
    <row r="253" customFormat="false" ht="15.75" hidden="false" customHeight="false" outlineLevel="0" collapsed="false"/>
    <row r="254" customFormat="false" ht="15.75" hidden="false" customHeight="false" outlineLevel="0" collapsed="false"/>
    <row r="255" customFormat="false" ht="15.75" hidden="false" customHeight="false" outlineLevel="0" collapsed="false"/>
    <row r="256" customFormat="false" ht="15.75" hidden="false" customHeight="false" outlineLevel="0" collapsed="false"/>
    <row r="257" customFormat="false" ht="15.75" hidden="false" customHeight="false" outlineLevel="0" collapsed="false"/>
    <row r="258" customFormat="false" ht="15.75" hidden="false" customHeight="false" outlineLevel="0" collapsed="false"/>
    <row r="259" customFormat="false" ht="15.75" hidden="false" customHeight="false" outlineLevel="0" collapsed="false"/>
    <row r="260" customFormat="false" ht="15.75" hidden="false" customHeight="false" outlineLevel="0" collapsed="false"/>
    <row r="261" customFormat="false" ht="15.75" hidden="false" customHeight="false" outlineLevel="0" collapsed="false"/>
    <row r="262" customFormat="false" ht="15.75" hidden="false" customHeight="false" outlineLevel="0" collapsed="false"/>
    <row r="263" customFormat="false" ht="15.75" hidden="false" customHeight="false" outlineLevel="0" collapsed="false"/>
    <row r="264" customFormat="false" ht="15.75" hidden="false" customHeight="false" outlineLevel="0" collapsed="false"/>
    <row r="265" customFormat="false" ht="15.75" hidden="false" customHeight="false" outlineLevel="0" collapsed="false"/>
    <row r="266" customFormat="false" ht="15.75" hidden="false" customHeight="false" outlineLevel="0" collapsed="false"/>
    <row r="267" customFormat="false" ht="15.75" hidden="false" customHeight="false" outlineLevel="0" collapsed="false"/>
    <row r="268" customFormat="false" ht="15.75" hidden="false" customHeight="false" outlineLevel="0" collapsed="false"/>
    <row r="269" customFormat="false" ht="15.75" hidden="false" customHeight="false" outlineLevel="0" collapsed="false"/>
    <row r="270" customFormat="false" ht="15.75" hidden="false" customHeight="false" outlineLevel="0" collapsed="false"/>
    <row r="271" customFormat="false" ht="15.75" hidden="false" customHeight="false" outlineLevel="0" collapsed="false"/>
    <row r="272" customFormat="false" ht="15.75" hidden="false" customHeight="false" outlineLevel="0" collapsed="false"/>
    <row r="273" customFormat="false" ht="15.75" hidden="false" customHeight="false" outlineLevel="0" collapsed="false"/>
    <row r="274" customFormat="false" ht="15.75" hidden="false" customHeight="false" outlineLevel="0" collapsed="false"/>
    <row r="275" customFormat="false" ht="15.75" hidden="false" customHeight="false" outlineLevel="0" collapsed="false"/>
    <row r="276" customFormat="false" ht="15.75" hidden="false" customHeight="false" outlineLevel="0" collapsed="false"/>
    <row r="277" customFormat="false" ht="15.75" hidden="false" customHeight="false" outlineLevel="0" collapsed="false"/>
    <row r="278" customFormat="false" ht="15.75" hidden="false" customHeight="false" outlineLevel="0" collapsed="false"/>
    <row r="279" customFormat="false" ht="15.75" hidden="false" customHeight="false" outlineLevel="0" collapsed="false"/>
    <row r="280" customFormat="false" ht="15.75" hidden="false" customHeight="false" outlineLevel="0" collapsed="false"/>
    <row r="281" customFormat="false" ht="15.75" hidden="false" customHeight="false" outlineLevel="0" collapsed="false"/>
    <row r="282" customFormat="false" ht="15.75" hidden="false" customHeight="false" outlineLevel="0" collapsed="false"/>
    <row r="283" customFormat="false" ht="15.75" hidden="false" customHeight="false" outlineLevel="0" collapsed="false"/>
    <row r="284" customFormat="false" ht="15.75" hidden="false" customHeight="false" outlineLevel="0" collapsed="false"/>
    <row r="285" customFormat="false" ht="15.75" hidden="false" customHeight="false" outlineLevel="0" collapsed="false"/>
    <row r="286" customFormat="false" ht="15.75" hidden="false" customHeight="false" outlineLevel="0" collapsed="false"/>
    <row r="287" customFormat="false" ht="15.75" hidden="false" customHeight="false" outlineLevel="0" collapsed="false"/>
    <row r="288" customFormat="false" ht="15.75" hidden="false" customHeight="false" outlineLevel="0" collapsed="false"/>
    <row r="289" customFormat="false" ht="15.75" hidden="false" customHeight="false" outlineLevel="0" collapsed="false"/>
    <row r="290" customFormat="false" ht="15.75" hidden="false" customHeight="false" outlineLevel="0" collapsed="false"/>
    <row r="291" customFormat="false" ht="15.75" hidden="false" customHeight="false" outlineLevel="0" collapsed="false"/>
    <row r="292" customFormat="false" ht="15.75" hidden="false" customHeight="false" outlineLevel="0" collapsed="false"/>
    <row r="293" customFormat="false" ht="15.75" hidden="false" customHeight="false" outlineLevel="0" collapsed="false"/>
    <row r="294" customFormat="false" ht="15.75" hidden="false" customHeight="false" outlineLevel="0" collapsed="false"/>
    <row r="295" customFormat="false" ht="15.75" hidden="false" customHeight="false" outlineLevel="0" collapsed="false"/>
    <row r="296" customFormat="false" ht="15.75" hidden="false" customHeight="false" outlineLevel="0" collapsed="false"/>
    <row r="297" customFormat="false" ht="15.75" hidden="false" customHeight="false" outlineLevel="0" collapsed="false"/>
    <row r="298" customFormat="false" ht="15.75" hidden="false" customHeight="false" outlineLevel="0" collapsed="false"/>
    <row r="299" customFormat="false" ht="15.75" hidden="false" customHeight="false" outlineLevel="0" collapsed="false"/>
    <row r="300" customFormat="false" ht="15.75" hidden="false" customHeight="false" outlineLevel="0" collapsed="false"/>
    <row r="301" customFormat="false" ht="15.75" hidden="false" customHeight="false" outlineLevel="0" collapsed="false"/>
    <row r="302" customFormat="false" ht="15.75" hidden="false" customHeight="false" outlineLevel="0" collapsed="false"/>
    <row r="303" customFormat="false" ht="15.75" hidden="false" customHeight="false" outlineLevel="0" collapsed="false"/>
    <row r="304" customFormat="false" ht="15.75" hidden="false" customHeight="false" outlineLevel="0" collapsed="false"/>
    <row r="305" customFormat="false" ht="15.75" hidden="false" customHeight="false" outlineLevel="0" collapsed="false"/>
    <row r="306" customFormat="false" ht="15.75" hidden="false" customHeight="false" outlineLevel="0" collapsed="false"/>
    <row r="307" customFormat="false" ht="15.75" hidden="false" customHeight="false" outlineLevel="0" collapsed="false"/>
    <row r="308" customFormat="false" ht="15.75" hidden="false" customHeight="false" outlineLevel="0" collapsed="false"/>
    <row r="309" customFormat="false" ht="15.75" hidden="false" customHeight="false" outlineLevel="0" collapsed="false"/>
    <row r="310" customFormat="false" ht="15.75" hidden="false" customHeight="false" outlineLevel="0" collapsed="false"/>
    <row r="311" customFormat="false" ht="15.75" hidden="false" customHeight="false" outlineLevel="0" collapsed="false"/>
    <row r="312" customFormat="false" ht="15.75" hidden="false" customHeight="false" outlineLevel="0" collapsed="false"/>
    <row r="313" customFormat="false" ht="15.75" hidden="false" customHeight="false" outlineLevel="0" collapsed="false"/>
    <row r="314" customFormat="false" ht="15.75" hidden="false" customHeight="false" outlineLevel="0" collapsed="false"/>
    <row r="315" customFormat="false" ht="15.75" hidden="false" customHeight="false" outlineLevel="0" collapsed="false"/>
    <row r="316" customFormat="false" ht="15.75" hidden="false" customHeight="false" outlineLevel="0" collapsed="false"/>
    <row r="317" customFormat="false" ht="15.75" hidden="false" customHeight="false" outlineLevel="0" collapsed="false"/>
    <row r="318" customFormat="false" ht="15.75" hidden="false" customHeight="false" outlineLevel="0" collapsed="false"/>
    <row r="319" customFormat="false" ht="15.75" hidden="false" customHeight="false" outlineLevel="0" collapsed="false"/>
    <row r="320" customFormat="false" ht="15.75" hidden="false" customHeight="false" outlineLevel="0" collapsed="false"/>
    <row r="321" customFormat="false" ht="15.75" hidden="false" customHeight="false" outlineLevel="0" collapsed="false"/>
    <row r="322" customFormat="false" ht="15.75" hidden="false" customHeight="false" outlineLevel="0" collapsed="false"/>
    <row r="323" customFormat="false" ht="15.75" hidden="false" customHeight="false" outlineLevel="0" collapsed="false"/>
    <row r="324" customFormat="false" ht="15.75" hidden="false" customHeight="false" outlineLevel="0" collapsed="false"/>
    <row r="325" customFormat="false" ht="15.75" hidden="false" customHeight="false" outlineLevel="0" collapsed="false"/>
    <row r="326" customFormat="false" ht="15.75" hidden="false" customHeight="false" outlineLevel="0" collapsed="false"/>
    <row r="327" customFormat="false" ht="15.75" hidden="false" customHeight="false" outlineLevel="0" collapsed="false"/>
    <row r="328" customFormat="false" ht="15.75" hidden="false" customHeight="false" outlineLevel="0" collapsed="false"/>
    <row r="329" customFormat="false" ht="15.75" hidden="false" customHeight="false" outlineLevel="0" collapsed="false"/>
    <row r="330" customFormat="false" ht="15.75" hidden="false" customHeight="false" outlineLevel="0" collapsed="false"/>
    <row r="331" customFormat="false" ht="15.75" hidden="false" customHeight="false" outlineLevel="0" collapsed="false"/>
    <row r="332" customFormat="false" ht="15.75" hidden="false" customHeight="false" outlineLevel="0" collapsed="false"/>
    <row r="333" customFormat="false" ht="15.75" hidden="false" customHeight="false" outlineLevel="0" collapsed="false"/>
    <row r="334" customFormat="false" ht="15.75" hidden="false" customHeight="false" outlineLevel="0" collapsed="false"/>
    <row r="335" customFormat="false" ht="15.75" hidden="false" customHeight="false" outlineLevel="0" collapsed="false"/>
    <row r="336" customFormat="false" ht="15.75" hidden="false" customHeight="false" outlineLevel="0" collapsed="false"/>
    <row r="337" customFormat="false" ht="15.75" hidden="false" customHeight="false" outlineLevel="0" collapsed="false"/>
    <row r="338" customFormat="false" ht="15.75" hidden="false" customHeight="false" outlineLevel="0" collapsed="false"/>
    <row r="339" customFormat="false" ht="15.75" hidden="false" customHeight="false" outlineLevel="0" collapsed="false"/>
    <row r="340" customFormat="false" ht="15.75" hidden="false" customHeight="false" outlineLevel="0" collapsed="false"/>
    <row r="341" customFormat="false" ht="15.75" hidden="false" customHeight="false" outlineLevel="0" collapsed="false"/>
    <row r="342" customFormat="false" ht="15.75" hidden="false" customHeight="false" outlineLevel="0" collapsed="false"/>
    <row r="343" customFormat="false" ht="15.75" hidden="false" customHeight="false" outlineLevel="0" collapsed="false"/>
    <row r="344" customFormat="false" ht="15.75" hidden="false" customHeight="false" outlineLevel="0" collapsed="false"/>
    <row r="345" customFormat="false" ht="15.75" hidden="false" customHeight="false" outlineLevel="0" collapsed="false"/>
    <row r="346" customFormat="false" ht="15.75" hidden="false" customHeight="false" outlineLevel="0" collapsed="false"/>
    <row r="347" customFormat="false" ht="15.75" hidden="false" customHeight="false" outlineLevel="0" collapsed="false"/>
    <row r="348" customFormat="false" ht="15.75" hidden="false" customHeight="false" outlineLevel="0" collapsed="false"/>
    <row r="349" customFormat="false" ht="15.75" hidden="false" customHeight="false" outlineLevel="0" collapsed="false"/>
    <row r="350" customFormat="false" ht="15.75" hidden="false" customHeight="false" outlineLevel="0" collapsed="false"/>
    <row r="351" customFormat="false" ht="15.75" hidden="false" customHeight="false" outlineLevel="0" collapsed="false"/>
    <row r="352" customFormat="false" ht="15.75" hidden="false" customHeight="false" outlineLevel="0" collapsed="false"/>
    <row r="353" customFormat="false" ht="15.75" hidden="false" customHeight="false" outlineLevel="0" collapsed="false"/>
    <row r="354" customFormat="false" ht="15.75" hidden="false" customHeight="false" outlineLevel="0" collapsed="false"/>
    <row r="355" customFormat="false" ht="15.75" hidden="false" customHeight="false" outlineLevel="0" collapsed="false"/>
    <row r="356" customFormat="false" ht="15.75" hidden="false" customHeight="false" outlineLevel="0" collapsed="false"/>
    <row r="357" customFormat="false" ht="15.75" hidden="false" customHeight="false" outlineLevel="0" collapsed="false"/>
    <row r="358" customFormat="false" ht="15.75" hidden="false" customHeight="false" outlineLevel="0" collapsed="false"/>
    <row r="359" customFormat="false" ht="15.75" hidden="false" customHeight="false" outlineLevel="0" collapsed="false"/>
    <row r="360" customFormat="false" ht="15.75" hidden="false" customHeight="false" outlineLevel="0" collapsed="false"/>
    <row r="361" customFormat="false" ht="15.75" hidden="false" customHeight="false" outlineLevel="0" collapsed="false"/>
    <row r="362" customFormat="false" ht="15.75" hidden="false" customHeight="false" outlineLevel="0" collapsed="false"/>
    <row r="363" customFormat="false" ht="15.75" hidden="false" customHeight="false" outlineLevel="0" collapsed="false"/>
    <row r="364" customFormat="false" ht="15.75" hidden="false" customHeight="false" outlineLevel="0" collapsed="false"/>
    <row r="365" customFormat="false" ht="15.75" hidden="false" customHeight="false" outlineLevel="0" collapsed="false"/>
    <row r="366" customFormat="false" ht="15.75" hidden="false" customHeight="false" outlineLevel="0" collapsed="false"/>
    <row r="367" customFormat="false" ht="15.75" hidden="false" customHeight="false" outlineLevel="0" collapsed="false"/>
    <row r="368" customFormat="false" ht="15.75" hidden="false" customHeight="false" outlineLevel="0" collapsed="false"/>
    <row r="369" customFormat="false" ht="15.75" hidden="false" customHeight="false" outlineLevel="0" collapsed="false"/>
    <row r="370" customFormat="false" ht="15.75" hidden="false" customHeight="false" outlineLevel="0" collapsed="false"/>
    <row r="371" customFormat="false" ht="15.75" hidden="false" customHeight="false" outlineLevel="0" collapsed="false"/>
    <row r="372" customFormat="false" ht="15.75" hidden="false" customHeight="false" outlineLevel="0" collapsed="false"/>
    <row r="373" customFormat="false" ht="15.75" hidden="false" customHeight="false" outlineLevel="0" collapsed="false"/>
    <row r="374" customFormat="false" ht="15.75" hidden="false" customHeight="false" outlineLevel="0" collapsed="false"/>
    <row r="375" customFormat="false" ht="15.75" hidden="false" customHeight="false" outlineLevel="0" collapsed="false"/>
    <row r="376" customFormat="false" ht="15.75" hidden="false" customHeight="false" outlineLevel="0" collapsed="false"/>
    <row r="377" customFormat="false" ht="15.75" hidden="false" customHeight="false" outlineLevel="0" collapsed="false"/>
    <row r="378" customFormat="false" ht="15.75" hidden="false" customHeight="false" outlineLevel="0" collapsed="false"/>
    <row r="379" customFormat="false" ht="15.75" hidden="false" customHeight="false" outlineLevel="0" collapsed="false"/>
    <row r="380" customFormat="false" ht="15.75" hidden="false" customHeight="false" outlineLevel="0" collapsed="false"/>
    <row r="381" customFormat="false" ht="15.75" hidden="false" customHeight="false" outlineLevel="0" collapsed="false"/>
    <row r="382" customFormat="false" ht="15.75" hidden="false" customHeight="false" outlineLevel="0" collapsed="false"/>
    <row r="383" customFormat="false" ht="15.75" hidden="false" customHeight="false" outlineLevel="0" collapsed="false"/>
    <row r="384" customFormat="false" ht="15.75" hidden="false" customHeight="false" outlineLevel="0" collapsed="false"/>
    <row r="385" customFormat="false" ht="15.75" hidden="false" customHeight="false" outlineLevel="0" collapsed="false"/>
    <row r="386" customFormat="false" ht="15.75" hidden="false" customHeight="false" outlineLevel="0" collapsed="false"/>
    <row r="387" customFormat="false" ht="15.75" hidden="false" customHeight="false" outlineLevel="0" collapsed="false"/>
    <row r="388" customFormat="false" ht="15.75" hidden="false" customHeight="false" outlineLevel="0" collapsed="false"/>
    <row r="389" customFormat="false" ht="15.75" hidden="false" customHeight="false" outlineLevel="0" collapsed="false"/>
    <row r="390" customFormat="false" ht="15.75" hidden="false" customHeight="false" outlineLevel="0" collapsed="false"/>
    <row r="391" customFormat="false" ht="15.75" hidden="false" customHeight="false" outlineLevel="0" collapsed="false"/>
    <row r="392" customFormat="false" ht="15.75" hidden="false" customHeight="false" outlineLevel="0" collapsed="false"/>
    <row r="393" customFormat="false" ht="15.75" hidden="false" customHeight="false" outlineLevel="0" collapsed="false"/>
    <row r="394" customFormat="false" ht="15.75" hidden="false" customHeight="false" outlineLevel="0" collapsed="false"/>
    <row r="395" customFormat="false" ht="15.75" hidden="false" customHeight="false" outlineLevel="0" collapsed="false"/>
    <row r="396" customFormat="false" ht="15.75" hidden="false" customHeight="false" outlineLevel="0" collapsed="false"/>
    <row r="397" customFormat="false" ht="15.75" hidden="false" customHeight="false" outlineLevel="0" collapsed="false"/>
    <row r="398" customFormat="false" ht="15.75" hidden="false" customHeight="false" outlineLevel="0" collapsed="false"/>
    <row r="399" customFormat="false" ht="15.75" hidden="false" customHeight="false" outlineLevel="0" collapsed="false"/>
    <row r="400" customFormat="false" ht="15.75" hidden="false" customHeight="false" outlineLevel="0" collapsed="false"/>
    <row r="401" customFormat="false" ht="15.75" hidden="false" customHeight="false" outlineLevel="0" collapsed="false"/>
    <row r="402" customFormat="false" ht="15.75" hidden="false" customHeight="false" outlineLevel="0" collapsed="false"/>
    <row r="403" customFormat="false" ht="15.75" hidden="false" customHeight="false" outlineLevel="0" collapsed="false"/>
    <row r="404" customFormat="false" ht="15.75" hidden="false" customHeight="false" outlineLevel="0" collapsed="false"/>
    <row r="405" customFormat="false" ht="15.75" hidden="false" customHeight="false" outlineLevel="0" collapsed="false"/>
    <row r="406" customFormat="false" ht="15.75" hidden="false" customHeight="false" outlineLevel="0" collapsed="false"/>
    <row r="407" customFormat="false" ht="15.75" hidden="false" customHeight="false" outlineLevel="0" collapsed="false"/>
    <row r="408" customFormat="false" ht="15.75" hidden="false" customHeight="false" outlineLevel="0" collapsed="false"/>
    <row r="409" customFormat="false" ht="15.75" hidden="false" customHeight="false" outlineLevel="0" collapsed="false"/>
    <row r="410" customFormat="false" ht="15.75" hidden="false" customHeight="false" outlineLevel="0" collapsed="false"/>
    <row r="411" customFormat="false" ht="15.75" hidden="false" customHeight="false" outlineLevel="0" collapsed="false"/>
    <row r="412" customFormat="false" ht="15.75" hidden="false" customHeight="false" outlineLevel="0" collapsed="false"/>
    <row r="413" customFormat="false" ht="15.75" hidden="false" customHeight="false" outlineLevel="0" collapsed="false"/>
    <row r="414" customFormat="false" ht="15.75" hidden="false" customHeight="false" outlineLevel="0" collapsed="false"/>
    <row r="415" customFormat="false" ht="15.75" hidden="false" customHeight="false" outlineLevel="0" collapsed="false"/>
    <row r="416" customFormat="false" ht="15.75" hidden="false" customHeight="false" outlineLevel="0" collapsed="false"/>
    <row r="417" customFormat="false" ht="15.75" hidden="false" customHeight="false" outlineLevel="0" collapsed="false"/>
    <row r="418" customFormat="false" ht="15.75" hidden="false" customHeight="false" outlineLevel="0" collapsed="false"/>
    <row r="419" customFormat="false" ht="15.75" hidden="false" customHeight="false" outlineLevel="0" collapsed="false"/>
    <row r="420" customFormat="false" ht="15.75" hidden="false" customHeight="false" outlineLevel="0" collapsed="false"/>
    <row r="421" customFormat="false" ht="15.75" hidden="false" customHeight="false" outlineLevel="0" collapsed="false"/>
    <row r="422" customFormat="false" ht="15.75" hidden="false" customHeight="false" outlineLevel="0" collapsed="false"/>
    <row r="423" customFormat="false" ht="15.75" hidden="false" customHeight="false" outlineLevel="0" collapsed="false"/>
    <row r="424" customFormat="false" ht="15.75" hidden="false" customHeight="false" outlineLevel="0" collapsed="false"/>
    <row r="425" customFormat="false" ht="15.75" hidden="false" customHeight="false" outlineLevel="0" collapsed="false"/>
    <row r="426" customFormat="false" ht="15.75" hidden="false" customHeight="false" outlineLevel="0" collapsed="false"/>
    <row r="427" customFormat="false" ht="15.75" hidden="false" customHeight="false" outlineLevel="0" collapsed="false"/>
    <row r="428" customFormat="false" ht="15.75" hidden="false" customHeight="false" outlineLevel="0" collapsed="false"/>
    <row r="429" customFormat="false" ht="15.75" hidden="false" customHeight="false" outlineLevel="0" collapsed="false"/>
    <row r="430" customFormat="false" ht="15.75" hidden="false" customHeight="false" outlineLevel="0" collapsed="false"/>
    <row r="431" customFormat="false" ht="15.75" hidden="false" customHeight="false" outlineLevel="0" collapsed="false"/>
    <row r="432" customFormat="false" ht="15.75" hidden="false" customHeight="false" outlineLevel="0" collapsed="false"/>
    <row r="433" customFormat="false" ht="15.75" hidden="false" customHeight="false" outlineLevel="0" collapsed="false"/>
    <row r="434" customFormat="false" ht="15.75" hidden="false" customHeight="false" outlineLevel="0" collapsed="false"/>
    <row r="435" customFormat="false" ht="15.75" hidden="false" customHeight="false" outlineLevel="0" collapsed="false"/>
    <row r="436" customFormat="false" ht="15.75" hidden="false" customHeight="false" outlineLevel="0" collapsed="false"/>
    <row r="437" customFormat="false" ht="15.75" hidden="false" customHeight="false" outlineLevel="0" collapsed="false"/>
    <row r="438" customFormat="false" ht="15.75" hidden="false" customHeight="false" outlineLevel="0" collapsed="false"/>
    <row r="439" customFormat="false" ht="15.75" hidden="false" customHeight="false" outlineLevel="0" collapsed="false"/>
    <row r="440" customFormat="false" ht="15.75" hidden="false" customHeight="false" outlineLevel="0" collapsed="false"/>
    <row r="441" customFormat="false" ht="15.75" hidden="false" customHeight="false" outlineLevel="0" collapsed="false"/>
    <row r="442" customFormat="false" ht="15.75" hidden="false" customHeight="false" outlineLevel="0" collapsed="false"/>
    <row r="443" customFormat="false" ht="15.75" hidden="false" customHeight="false" outlineLevel="0" collapsed="false"/>
    <row r="444" customFormat="false" ht="15.75" hidden="false" customHeight="false" outlineLevel="0" collapsed="false"/>
    <row r="445" customFormat="false" ht="15.75" hidden="false" customHeight="false" outlineLevel="0" collapsed="false"/>
    <row r="446" customFormat="false" ht="15.75" hidden="false" customHeight="false" outlineLevel="0" collapsed="false"/>
    <row r="447" customFormat="false" ht="15.75" hidden="false" customHeight="false" outlineLevel="0" collapsed="false"/>
    <row r="448" customFormat="false" ht="15.75" hidden="false" customHeight="false" outlineLevel="0" collapsed="false"/>
    <row r="449" customFormat="false" ht="15.75" hidden="false" customHeight="false" outlineLevel="0" collapsed="false"/>
    <row r="450" customFormat="false" ht="15.75" hidden="false" customHeight="false" outlineLevel="0" collapsed="false"/>
    <row r="451" customFormat="false" ht="15.75" hidden="false" customHeight="false" outlineLevel="0" collapsed="false"/>
    <row r="452" customFormat="false" ht="15.75" hidden="false" customHeight="false" outlineLevel="0" collapsed="false"/>
    <row r="453" customFormat="false" ht="15.75" hidden="false" customHeight="false" outlineLevel="0" collapsed="false"/>
    <row r="454" customFormat="false" ht="15.75" hidden="false" customHeight="false" outlineLevel="0" collapsed="false"/>
    <row r="455" customFormat="false" ht="15.75" hidden="false" customHeight="false" outlineLevel="0" collapsed="false"/>
    <row r="456" customFormat="false" ht="15.75" hidden="false" customHeight="false" outlineLevel="0" collapsed="false"/>
    <row r="457" customFormat="false" ht="15.75" hidden="false" customHeight="false" outlineLevel="0" collapsed="false"/>
    <row r="458" customFormat="false" ht="15.75" hidden="false" customHeight="false" outlineLevel="0" collapsed="false"/>
    <row r="459" customFormat="false" ht="15.75" hidden="false" customHeight="false" outlineLevel="0" collapsed="false"/>
    <row r="460" customFormat="false" ht="15.75" hidden="false" customHeight="false" outlineLevel="0" collapsed="false"/>
    <row r="461" customFormat="false" ht="15.75" hidden="false" customHeight="false" outlineLevel="0" collapsed="false"/>
    <row r="462" customFormat="false" ht="15.75" hidden="false" customHeight="false" outlineLevel="0" collapsed="false"/>
    <row r="463" customFormat="false" ht="15.75" hidden="false" customHeight="false" outlineLevel="0" collapsed="false"/>
    <row r="464" customFormat="false" ht="15.75" hidden="false" customHeight="false" outlineLevel="0" collapsed="false"/>
    <row r="465" customFormat="false" ht="15.75" hidden="false" customHeight="false" outlineLevel="0" collapsed="false"/>
    <row r="466" customFormat="false" ht="15.75" hidden="false" customHeight="false" outlineLevel="0" collapsed="false"/>
    <row r="467" customFormat="false" ht="15.75" hidden="false" customHeight="false" outlineLevel="0" collapsed="false"/>
    <row r="468" customFormat="false" ht="15.75" hidden="false" customHeight="false" outlineLevel="0" collapsed="false"/>
    <row r="469" customFormat="false" ht="15.75" hidden="false" customHeight="false" outlineLevel="0" collapsed="false"/>
    <row r="470" customFormat="false" ht="15.75" hidden="false" customHeight="false" outlineLevel="0" collapsed="false"/>
    <row r="471" customFormat="false" ht="15.75" hidden="false" customHeight="false" outlineLevel="0" collapsed="false"/>
    <row r="472" customFormat="false" ht="15.75" hidden="false" customHeight="false" outlineLevel="0" collapsed="false"/>
    <row r="473" customFormat="false" ht="15.75" hidden="false" customHeight="false" outlineLevel="0" collapsed="false"/>
    <row r="474" customFormat="false" ht="15.75" hidden="false" customHeight="false" outlineLevel="0" collapsed="false"/>
    <row r="475" customFormat="false" ht="15.75" hidden="false" customHeight="false" outlineLevel="0" collapsed="false"/>
    <row r="476" customFormat="false" ht="15.75" hidden="false" customHeight="false" outlineLevel="0" collapsed="false"/>
    <row r="477" customFormat="false" ht="15.75" hidden="false" customHeight="false" outlineLevel="0" collapsed="false"/>
    <row r="478" customFormat="false" ht="15.75" hidden="false" customHeight="false" outlineLevel="0" collapsed="false"/>
    <row r="479" customFormat="false" ht="15.75" hidden="false" customHeight="false" outlineLevel="0" collapsed="false"/>
    <row r="480" customFormat="false" ht="15.75" hidden="false" customHeight="false" outlineLevel="0" collapsed="false"/>
    <row r="481" customFormat="false" ht="15.75" hidden="false" customHeight="false" outlineLevel="0" collapsed="false"/>
    <row r="482" customFormat="false" ht="15.75" hidden="false" customHeight="false" outlineLevel="0" collapsed="false"/>
    <row r="483" customFormat="false" ht="15.75" hidden="false" customHeight="false" outlineLevel="0" collapsed="false"/>
    <row r="484" customFormat="false" ht="15.75" hidden="false" customHeight="false" outlineLevel="0" collapsed="false"/>
    <row r="485" customFormat="false" ht="15.75" hidden="false" customHeight="false" outlineLevel="0" collapsed="false"/>
    <row r="486" customFormat="false" ht="15.75" hidden="false" customHeight="false" outlineLevel="0" collapsed="false"/>
    <row r="487" customFormat="false" ht="15.75" hidden="false" customHeight="false" outlineLevel="0" collapsed="false"/>
    <row r="488" customFormat="false" ht="15.75" hidden="false" customHeight="false" outlineLevel="0" collapsed="false"/>
    <row r="489" customFormat="false" ht="15.75" hidden="false" customHeight="false" outlineLevel="0" collapsed="false"/>
    <row r="490" customFormat="false" ht="15.75" hidden="false" customHeight="false" outlineLevel="0" collapsed="false"/>
    <row r="491" customFormat="false" ht="15.75" hidden="false" customHeight="false" outlineLevel="0" collapsed="false"/>
    <row r="492" customFormat="false" ht="15.75" hidden="false" customHeight="false" outlineLevel="0" collapsed="false"/>
    <row r="493" customFormat="false" ht="15.75" hidden="false" customHeight="false" outlineLevel="0" collapsed="false"/>
    <row r="494" customFormat="false" ht="15.75" hidden="false" customHeight="false" outlineLevel="0" collapsed="false"/>
    <row r="495" customFormat="false" ht="15.75" hidden="false" customHeight="false" outlineLevel="0" collapsed="false"/>
    <row r="496" customFormat="false" ht="15.75" hidden="false" customHeight="false" outlineLevel="0" collapsed="false"/>
    <row r="497" customFormat="false" ht="15.75" hidden="false" customHeight="false" outlineLevel="0" collapsed="false"/>
    <row r="498" customFormat="false" ht="15.75" hidden="false" customHeight="false" outlineLevel="0" collapsed="false"/>
    <row r="499" customFormat="false" ht="15.75" hidden="false" customHeight="false" outlineLevel="0" collapsed="false"/>
    <row r="500" customFormat="false" ht="15.75" hidden="false" customHeight="false" outlineLevel="0" collapsed="false"/>
    <row r="501" customFormat="false" ht="15.75" hidden="false" customHeight="false" outlineLevel="0" collapsed="false"/>
    <row r="502" customFormat="false" ht="15.75" hidden="false" customHeight="false" outlineLevel="0" collapsed="false"/>
    <row r="503" customFormat="false" ht="15.75" hidden="false" customHeight="false" outlineLevel="0" collapsed="false"/>
    <row r="504" customFormat="false" ht="15.75" hidden="false" customHeight="false" outlineLevel="0" collapsed="false"/>
    <row r="505" customFormat="false" ht="15.75" hidden="false" customHeight="false" outlineLevel="0" collapsed="false"/>
    <row r="506" customFormat="false" ht="15.75" hidden="false" customHeight="false" outlineLevel="0" collapsed="false"/>
    <row r="507" customFormat="false" ht="15.75" hidden="false" customHeight="false" outlineLevel="0" collapsed="false"/>
    <row r="508" customFormat="false" ht="15.75" hidden="false" customHeight="false" outlineLevel="0" collapsed="false"/>
    <row r="509" customFormat="false" ht="15.75" hidden="false" customHeight="false" outlineLevel="0" collapsed="false"/>
    <row r="510" customFormat="false" ht="15.75" hidden="false" customHeight="false" outlineLevel="0" collapsed="false"/>
    <row r="511" customFormat="false" ht="15.75" hidden="false" customHeight="false" outlineLevel="0" collapsed="false"/>
    <row r="512" customFormat="false" ht="15.75" hidden="false" customHeight="false" outlineLevel="0" collapsed="false"/>
    <row r="513" customFormat="false" ht="15.75" hidden="false" customHeight="false" outlineLevel="0" collapsed="false"/>
    <row r="514" customFormat="false" ht="15.75" hidden="false" customHeight="false" outlineLevel="0" collapsed="false"/>
    <row r="515" customFormat="false" ht="15.75" hidden="false" customHeight="false" outlineLevel="0" collapsed="false"/>
    <row r="516" customFormat="false" ht="15.75" hidden="false" customHeight="false" outlineLevel="0" collapsed="false"/>
    <row r="517" customFormat="false" ht="15.75" hidden="false" customHeight="false" outlineLevel="0" collapsed="false"/>
    <row r="518" customFormat="false" ht="15.75" hidden="false" customHeight="false" outlineLevel="0" collapsed="false"/>
    <row r="519" customFormat="false" ht="15.75" hidden="false" customHeight="false" outlineLevel="0" collapsed="false"/>
    <row r="520" customFormat="false" ht="15.75" hidden="false" customHeight="false" outlineLevel="0" collapsed="false"/>
    <row r="521" customFormat="false" ht="15.75" hidden="false" customHeight="false" outlineLevel="0" collapsed="false"/>
    <row r="522" customFormat="false" ht="15.75" hidden="false" customHeight="false" outlineLevel="0" collapsed="false"/>
    <row r="523" customFormat="false" ht="15.75" hidden="false" customHeight="false" outlineLevel="0" collapsed="false"/>
    <row r="524" customFormat="false" ht="15.75" hidden="false" customHeight="false" outlineLevel="0" collapsed="false"/>
    <row r="525" customFormat="false" ht="15.75" hidden="false" customHeight="false" outlineLevel="0" collapsed="false"/>
    <row r="526" customFormat="false" ht="15.75" hidden="false" customHeight="false" outlineLevel="0" collapsed="false"/>
    <row r="527" customFormat="false" ht="15.75" hidden="false" customHeight="false" outlineLevel="0" collapsed="false"/>
    <row r="528" customFormat="false" ht="15.75" hidden="false" customHeight="false" outlineLevel="0" collapsed="false"/>
    <row r="529" customFormat="false" ht="15.75" hidden="false" customHeight="false" outlineLevel="0" collapsed="false"/>
    <row r="530" customFormat="false" ht="15.75" hidden="false" customHeight="false" outlineLevel="0" collapsed="false"/>
    <row r="531" customFormat="false" ht="15.75" hidden="false" customHeight="false" outlineLevel="0" collapsed="false"/>
    <row r="532" customFormat="false" ht="15.75" hidden="false" customHeight="false" outlineLevel="0" collapsed="false"/>
    <row r="533" customFormat="false" ht="15.75" hidden="false" customHeight="false" outlineLevel="0" collapsed="false"/>
    <row r="534" customFormat="false" ht="15.75" hidden="false" customHeight="false" outlineLevel="0" collapsed="false"/>
    <row r="535" customFormat="false" ht="15.75" hidden="false" customHeight="false" outlineLevel="0" collapsed="false"/>
    <row r="536" customFormat="false" ht="15.75" hidden="false" customHeight="false" outlineLevel="0" collapsed="false"/>
    <row r="537" customFormat="false" ht="15.75" hidden="false" customHeight="false" outlineLevel="0" collapsed="false"/>
    <row r="538" customFormat="false" ht="15.75" hidden="false" customHeight="false" outlineLevel="0" collapsed="false"/>
    <row r="539" customFormat="false" ht="15.75" hidden="false" customHeight="false" outlineLevel="0" collapsed="false"/>
    <row r="540" customFormat="false" ht="15.75" hidden="false" customHeight="false" outlineLevel="0" collapsed="false"/>
    <row r="541" customFormat="false" ht="15.75" hidden="false" customHeight="false" outlineLevel="0" collapsed="false"/>
    <row r="542" customFormat="false" ht="15.75" hidden="false" customHeight="false" outlineLevel="0" collapsed="false"/>
    <row r="543" customFormat="false" ht="15.75" hidden="false" customHeight="false" outlineLevel="0" collapsed="false"/>
    <row r="544" customFormat="false" ht="15.75" hidden="false" customHeight="false" outlineLevel="0" collapsed="false"/>
    <row r="545" customFormat="false" ht="15.75" hidden="false" customHeight="false" outlineLevel="0" collapsed="false"/>
    <row r="546" customFormat="false" ht="15.75" hidden="false" customHeight="false" outlineLevel="0" collapsed="false"/>
    <row r="547" customFormat="false" ht="15.75" hidden="false" customHeight="false" outlineLevel="0" collapsed="false"/>
    <row r="548" customFormat="false" ht="15.75" hidden="false" customHeight="false" outlineLevel="0" collapsed="false"/>
    <row r="549" customFormat="false" ht="15.75" hidden="false" customHeight="false" outlineLevel="0" collapsed="false"/>
    <row r="550" customFormat="false" ht="15.75" hidden="false" customHeight="false" outlineLevel="0" collapsed="false"/>
    <row r="551" customFormat="false" ht="15.75" hidden="false" customHeight="false" outlineLevel="0" collapsed="false"/>
    <row r="552" customFormat="false" ht="15.75" hidden="false" customHeight="false" outlineLevel="0" collapsed="false"/>
    <row r="553" customFormat="false" ht="15.75" hidden="false" customHeight="false" outlineLevel="0" collapsed="false"/>
    <row r="554" customFormat="false" ht="15.75" hidden="false" customHeight="false" outlineLevel="0" collapsed="false"/>
    <row r="555" customFormat="false" ht="15.75" hidden="false" customHeight="false" outlineLevel="0" collapsed="false"/>
    <row r="556" customFormat="false" ht="15.75" hidden="false" customHeight="false" outlineLevel="0" collapsed="false"/>
    <row r="557" customFormat="false" ht="15.75" hidden="false" customHeight="false" outlineLevel="0" collapsed="false"/>
    <row r="558" customFormat="false" ht="15.75" hidden="false" customHeight="false" outlineLevel="0" collapsed="false"/>
    <row r="559" customFormat="false" ht="15.75" hidden="false" customHeight="false" outlineLevel="0" collapsed="false"/>
    <row r="560" customFormat="false" ht="15.75" hidden="false" customHeight="false" outlineLevel="0" collapsed="false"/>
    <row r="561" customFormat="false" ht="15.75" hidden="false" customHeight="false" outlineLevel="0" collapsed="false"/>
    <row r="562" customFormat="false" ht="15.75" hidden="false" customHeight="false" outlineLevel="0" collapsed="false"/>
    <row r="563" customFormat="false" ht="15.75" hidden="false" customHeight="false" outlineLevel="0" collapsed="false"/>
    <row r="564" customFormat="false" ht="15.75" hidden="false" customHeight="false" outlineLevel="0" collapsed="false"/>
    <row r="565" customFormat="false" ht="15.75" hidden="false" customHeight="false" outlineLevel="0" collapsed="false"/>
    <row r="566" customFormat="false" ht="15.75" hidden="false" customHeight="false" outlineLevel="0" collapsed="false"/>
    <row r="567" customFormat="false" ht="15.75" hidden="false" customHeight="false" outlineLevel="0" collapsed="false"/>
    <row r="568" customFormat="false" ht="15.75" hidden="false" customHeight="false" outlineLevel="0" collapsed="false"/>
    <row r="569" customFormat="false" ht="15.75" hidden="false" customHeight="false" outlineLevel="0" collapsed="false"/>
    <row r="570" customFormat="false" ht="15.75" hidden="false" customHeight="false" outlineLevel="0" collapsed="false"/>
    <row r="571" customFormat="false" ht="15.75" hidden="false" customHeight="false" outlineLevel="0" collapsed="false"/>
    <row r="572" customFormat="false" ht="15.75" hidden="false" customHeight="false" outlineLevel="0" collapsed="false"/>
    <row r="573" customFormat="false" ht="15.75" hidden="false" customHeight="false" outlineLevel="0" collapsed="false"/>
    <row r="574" customFormat="false" ht="15.75" hidden="false" customHeight="false" outlineLevel="0" collapsed="false"/>
    <row r="575" customFormat="false" ht="15.75" hidden="false" customHeight="false" outlineLevel="0" collapsed="false"/>
    <row r="576" customFormat="false" ht="15.75" hidden="false" customHeight="false" outlineLevel="0" collapsed="false"/>
    <row r="577" customFormat="false" ht="15.75" hidden="false" customHeight="false" outlineLevel="0" collapsed="false"/>
    <row r="578" customFormat="false" ht="15.75" hidden="false" customHeight="false" outlineLevel="0" collapsed="false"/>
    <row r="579" customFormat="false" ht="15.75" hidden="false" customHeight="false" outlineLevel="0" collapsed="false"/>
    <row r="580" customFormat="false" ht="15.75" hidden="false" customHeight="false" outlineLevel="0" collapsed="false"/>
    <row r="581" customFormat="false" ht="15.75" hidden="false" customHeight="false" outlineLevel="0" collapsed="false"/>
    <row r="582" customFormat="false" ht="15.75" hidden="false" customHeight="false" outlineLevel="0" collapsed="false"/>
    <row r="583" customFormat="false" ht="15.75" hidden="false" customHeight="false" outlineLevel="0" collapsed="false"/>
    <row r="584" customFormat="false" ht="15.75" hidden="false" customHeight="false" outlineLevel="0" collapsed="false"/>
    <row r="585" customFormat="false" ht="15.75" hidden="false" customHeight="false" outlineLevel="0" collapsed="false"/>
    <row r="586" customFormat="false" ht="15.75" hidden="false" customHeight="false" outlineLevel="0" collapsed="false"/>
    <row r="587" customFormat="false" ht="15.75" hidden="false" customHeight="false" outlineLevel="0" collapsed="false"/>
    <row r="588" customFormat="false" ht="15.75" hidden="false" customHeight="false" outlineLevel="0" collapsed="false"/>
    <row r="589" customFormat="false" ht="15.75" hidden="false" customHeight="false" outlineLevel="0" collapsed="false"/>
    <row r="590" customFormat="false" ht="15.75" hidden="false" customHeight="false" outlineLevel="0" collapsed="false"/>
    <row r="591" customFormat="false" ht="15.75" hidden="false" customHeight="false" outlineLevel="0" collapsed="false"/>
    <row r="592" customFormat="false" ht="15.75" hidden="false" customHeight="false" outlineLevel="0" collapsed="false"/>
    <row r="593" customFormat="false" ht="15.75" hidden="false" customHeight="false" outlineLevel="0" collapsed="false"/>
    <row r="594" customFormat="false" ht="15.75" hidden="false" customHeight="false" outlineLevel="0" collapsed="false"/>
    <row r="595" customFormat="false" ht="15.75" hidden="false" customHeight="false" outlineLevel="0" collapsed="false"/>
    <row r="596" customFormat="false" ht="15.75" hidden="false" customHeight="false" outlineLevel="0" collapsed="false"/>
    <row r="597" customFormat="false" ht="15.75" hidden="false" customHeight="false" outlineLevel="0" collapsed="false"/>
    <row r="598" customFormat="false" ht="15.75" hidden="false" customHeight="false" outlineLevel="0" collapsed="false"/>
    <row r="599" customFormat="false" ht="15.75" hidden="false" customHeight="false" outlineLevel="0" collapsed="false"/>
    <row r="600" customFormat="false" ht="15.75" hidden="false" customHeight="false" outlineLevel="0" collapsed="false"/>
    <row r="601" customFormat="false" ht="15.75" hidden="false" customHeight="false" outlineLevel="0" collapsed="false"/>
    <row r="602" customFormat="false" ht="15.75" hidden="false" customHeight="false" outlineLevel="0" collapsed="false"/>
    <row r="603" customFormat="false" ht="15.75" hidden="false" customHeight="false" outlineLevel="0" collapsed="false"/>
    <row r="604" customFormat="false" ht="15.75" hidden="false" customHeight="false" outlineLevel="0" collapsed="false"/>
    <row r="605" customFormat="false" ht="15.75" hidden="false" customHeight="false" outlineLevel="0" collapsed="false"/>
    <row r="606" customFormat="false" ht="15.75" hidden="false" customHeight="false" outlineLevel="0" collapsed="false"/>
    <row r="607" customFormat="false" ht="15.75" hidden="false" customHeight="false" outlineLevel="0" collapsed="false"/>
    <row r="608" customFormat="false" ht="15.75" hidden="false" customHeight="false" outlineLevel="0" collapsed="false"/>
    <row r="609" customFormat="false" ht="15.75" hidden="false" customHeight="false" outlineLevel="0" collapsed="false"/>
    <row r="610" customFormat="false" ht="15.75" hidden="false" customHeight="false" outlineLevel="0" collapsed="false"/>
    <row r="611" customFormat="false" ht="15.75" hidden="false" customHeight="false" outlineLevel="0" collapsed="false"/>
    <row r="612" customFormat="false" ht="15.75" hidden="false" customHeight="false" outlineLevel="0" collapsed="false"/>
    <row r="613" customFormat="false" ht="15.75" hidden="false" customHeight="false" outlineLevel="0" collapsed="false"/>
    <row r="614" customFormat="false" ht="15.75" hidden="false" customHeight="false" outlineLevel="0" collapsed="false"/>
    <row r="615" customFormat="false" ht="15.75" hidden="false" customHeight="false" outlineLevel="0" collapsed="false"/>
    <row r="616" customFormat="false" ht="15.75" hidden="false" customHeight="false" outlineLevel="0" collapsed="false"/>
    <row r="617" customFormat="false" ht="15.75" hidden="false" customHeight="false" outlineLevel="0" collapsed="false"/>
    <row r="618" customFormat="false" ht="15.75" hidden="false" customHeight="false" outlineLevel="0" collapsed="false"/>
    <row r="619" customFormat="false" ht="15.75" hidden="false" customHeight="false" outlineLevel="0" collapsed="false"/>
    <row r="620" customFormat="false" ht="15.75" hidden="false" customHeight="false" outlineLevel="0" collapsed="false"/>
    <row r="621" customFormat="false" ht="15.75" hidden="false" customHeight="false" outlineLevel="0" collapsed="false"/>
    <row r="622" customFormat="false" ht="15.75" hidden="false" customHeight="false" outlineLevel="0" collapsed="false"/>
    <row r="623" customFormat="false" ht="15.75" hidden="false" customHeight="false" outlineLevel="0" collapsed="false"/>
    <row r="624" customFormat="false" ht="15.75" hidden="false" customHeight="false" outlineLevel="0" collapsed="false"/>
    <row r="625" customFormat="false" ht="15.75" hidden="false" customHeight="false" outlineLevel="0" collapsed="false"/>
    <row r="626" customFormat="false" ht="15.75" hidden="false" customHeight="false" outlineLevel="0" collapsed="false"/>
    <row r="627" customFormat="false" ht="15.75" hidden="false" customHeight="false" outlineLevel="0" collapsed="false"/>
    <row r="628" customFormat="false" ht="15.75" hidden="false" customHeight="false" outlineLevel="0" collapsed="false"/>
    <row r="629" customFormat="false" ht="15.75" hidden="false" customHeight="false" outlineLevel="0" collapsed="false"/>
    <row r="630" customFormat="false" ht="15.75" hidden="false" customHeight="false" outlineLevel="0" collapsed="false"/>
    <row r="631" customFormat="false" ht="15.75" hidden="false" customHeight="false" outlineLevel="0" collapsed="false"/>
    <row r="632" customFormat="false" ht="15.75" hidden="false" customHeight="false" outlineLevel="0" collapsed="false"/>
    <row r="633" customFormat="false" ht="15.75" hidden="false" customHeight="false" outlineLevel="0" collapsed="false"/>
    <row r="634" customFormat="false" ht="15.75" hidden="false" customHeight="false" outlineLevel="0" collapsed="false"/>
    <row r="635" customFormat="false" ht="15.75" hidden="false" customHeight="false" outlineLevel="0" collapsed="false"/>
    <row r="636" customFormat="false" ht="15.75" hidden="false" customHeight="false" outlineLevel="0" collapsed="false"/>
    <row r="637" customFormat="false" ht="15.75" hidden="false" customHeight="false" outlineLevel="0" collapsed="false"/>
    <row r="638" customFormat="false" ht="15.75" hidden="false" customHeight="false" outlineLevel="0" collapsed="false"/>
    <row r="639" customFormat="false" ht="15.75" hidden="false" customHeight="false" outlineLevel="0" collapsed="false"/>
    <row r="640" customFormat="false" ht="15.75" hidden="false" customHeight="false" outlineLevel="0" collapsed="false"/>
    <row r="641" customFormat="false" ht="15.75" hidden="false" customHeight="false" outlineLevel="0" collapsed="false"/>
    <row r="642" customFormat="false" ht="15.75" hidden="false" customHeight="false" outlineLevel="0" collapsed="false"/>
    <row r="643" customFormat="false" ht="15.75" hidden="false" customHeight="false" outlineLevel="0" collapsed="false"/>
    <row r="644" customFormat="false" ht="15.75" hidden="false" customHeight="false" outlineLevel="0" collapsed="false"/>
    <row r="645" customFormat="false" ht="15.75" hidden="false" customHeight="false" outlineLevel="0" collapsed="false"/>
    <row r="646" customFormat="false" ht="15.75" hidden="false" customHeight="false" outlineLevel="0" collapsed="false"/>
    <row r="647" customFormat="false" ht="15.75" hidden="false" customHeight="false" outlineLevel="0" collapsed="false"/>
    <row r="648" customFormat="false" ht="15.75" hidden="false" customHeight="false" outlineLevel="0" collapsed="false"/>
    <row r="649" customFormat="false" ht="15.75" hidden="false" customHeight="false" outlineLevel="0" collapsed="false"/>
    <row r="650" customFormat="false" ht="15.75" hidden="false" customHeight="false" outlineLevel="0" collapsed="false"/>
    <row r="651" customFormat="false" ht="15.75" hidden="false" customHeight="false" outlineLevel="0" collapsed="false"/>
    <row r="652" customFormat="false" ht="15.75" hidden="false" customHeight="false" outlineLevel="0" collapsed="false"/>
    <row r="653" customFormat="false" ht="15.75" hidden="false" customHeight="false" outlineLevel="0" collapsed="false"/>
    <row r="654" customFormat="false" ht="15.75" hidden="false" customHeight="false" outlineLevel="0" collapsed="false"/>
    <row r="655" customFormat="false" ht="15.75" hidden="false" customHeight="false" outlineLevel="0" collapsed="false"/>
    <row r="656" customFormat="false" ht="15.75" hidden="false" customHeight="false" outlineLevel="0" collapsed="false"/>
    <row r="657" customFormat="false" ht="15.75" hidden="false" customHeight="false" outlineLevel="0" collapsed="false"/>
    <row r="658" customFormat="false" ht="15.75" hidden="false" customHeight="false" outlineLevel="0" collapsed="false"/>
    <row r="659" customFormat="false" ht="15.75" hidden="false" customHeight="false" outlineLevel="0" collapsed="false"/>
    <row r="660" customFormat="false" ht="15.75" hidden="false" customHeight="false" outlineLevel="0" collapsed="false"/>
    <row r="661" customFormat="false" ht="15.75" hidden="false" customHeight="false" outlineLevel="0" collapsed="false"/>
    <row r="662" customFormat="false" ht="15.75" hidden="false" customHeight="false" outlineLevel="0" collapsed="false"/>
    <row r="663" customFormat="false" ht="15.75" hidden="false" customHeight="false" outlineLevel="0" collapsed="false"/>
    <row r="664" customFormat="false" ht="15.75" hidden="false" customHeight="false" outlineLevel="0" collapsed="false"/>
    <row r="665" customFormat="false" ht="15.75" hidden="false" customHeight="false" outlineLevel="0" collapsed="false"/>
    <row r="666" customFormat="false" ht="15.75" hidden="false" customHeight="false" outlineLevel="0" collapsed="false"/>
    <row r="667" customFormat="false" ht="15.75" hidden="false" customHeight="false" outlineLevel="0" collapsed="false"/>
    <row r="668" customFormat="false" ht="15.75" hidden="false" customHeight="false" outlineLevel="0" collapsed="false"/>
    <row r="669" customFormat="false" ht="15.75" hidden="false" customHeight="false" outlineLevel="0" collapsed="false"/>
    <row r="670" customFormat="false" ht="15.75" hidden="false" customHeight="false" outlineLevel="0" collapsed="false"/>
    <row r="671" customFormat="false" ht="15.75" hidden="false" customHeight="false" outlineLevel="0" collapsed="false"/>
    <row r="672" customFormat="false" ht="15.75" hidden="false" customHeight="false" outlineLevel="0" collapsed="false"/>
    <row r="673" customFormat="false" ht="15.75" hidden="false" customHeight="false" outlineLevel="0" collapsed="false"/>
    <row r="674" customFormat="false" ht="15.75" hidden="false" customHeight="false" outlineLevel="0" collapsed="false"/>
    <row r="675" customFormat="false" ht="15.75" hidden="false" customHeight="false" outlineLevel="0" collapsed="false"/>
    <row r="676" customFormat="false" ht="15.75" hidden="false" customHeight="false" outlineLevel="0" collapsed="false"/>
    <row r="677" customFormat="false" ht="15.75" hidden="false" customHeight="false" outlineLevel="0" collapsed="false"/>
    <row r="678" customFormat="false" ht="15.75" hidden="false" customHeight="false" outlineLevel="0" collapsed="false"/>
    <row r="679" customFormat="false" ht="15.75" hidden="false" customHeight="false" outlineLevel="0" collapsed="false"/>
    <row r="680" customFormat="false" ht="15.75" hidden="false" customHeight="false" outlineLevel="0" collapsed="false"/>
    <row r="681" customFormat="false" ht="15.75" hidden="false" customHeight="false" outlineLevel="0" collapsed="false"/>
    <row r="682" customFormat="false" ht="15.75" hidden="false" customHeight="false" outlineLevel="0" collapsed="false"/>
    <row r="683" customFormat="false" ht="15.75" hidden="false" customHeight="false" outlineLevel="0" collapsed="false"/>
    <row r="684" customFormat="false" ht="15.75" hidden="false" customHeight="false" outlineLevel="0" collapsed="false"/>
    <row r="685" customFormat="false" ht="15.75" hidden="false" customHeight="false" outlineLevel="0" collapsed="false"/>
    <row r="686" customFormat="false" ht="15.75" hidden="false" customHeight="false" outlineLevel="0" collapsed="false"/>
    <row r="687" customFormat="false" ht="15.75" hidden="false" customHeight="false" outlineLevel="0" collapsed="false"/>
    <row r="688" customFormat="false" ht="15.75" hidden="false" customHeight="false" outlineLevel="0" collapsed="false"/>
    <row r="689" customFormat="false" ht="15.75" hidden="false" customHeight="false" outlineLevel="0" collapsed="false"/>
    <row r="690" customFormat="false" ht="15.75" hidden="false" customHeight="false" outlineLevel="0" collapsed="false"/>
    <row r="691" customFormat="false" ht="15.75" hidden="false" customHeight="false" outlineLevel="0" collapsed="false"/>
    <row r="692" customFormat="false" ht="15.75" hidden="false" customHeight="false" outlineLevel="0" collapsed="false"/>
    <row r="693" customFormat="false" ht="15.75" hidden="false" customHeight="false" outlineLevel="0" collapsed="false"/>
    <row r="694" customFormat="false" ht="15.75" hidden="false" customHeight="false" outlineLevel="0" collapsed="false"/>
    <row r="695" customFormat="false" ht="15.75" hidden="false" customHeight="false" outlineLevel="0" collapsed="false"/>
    <row r="696" customFormat="false" ht="15.75" hidden="false" customHeight="false" outlineLevel="0" collapsed="false"/>
    <row r="697" customFormat="false" ht="15.75" hidden="false" customHeight="false" outlineLevel="0" collapsed="false"/>
    <row r="698" customFormat="false" ht="15.75" hidden="false" customHeight="false" outlineLevel="0" collapsed="false"/>
    <row r="699" customFormat="false" ht="15.75" hidden="false" customHeight="false" outlineLevel="0" collapsed="false"/>
    <row r="700" customFormat="false" ht="15.75" hidden="false" customHeight="false" outlineLevel="0" collapsed="false"/>
    <row r="701" customFormat="false" ht="15.75" hidden="false" customHeight="false" outlineLevel="0" collapsed="false"/>
    <row r="702" customFormat="false" ht="15.75" hidden="false" customHeight="false" outlineLevel="0" collapsed="false"/>
    <row r="703" customFormat="false" ht="15.75" hidden="false" customHeight="false" outlineLevel="0" collapsed="false"/>
    <row r="704" customFormat="false" ht="15.75" hidden="false" customHeight="false" outlineLevel="0" collapsed="false"/>
    <row r="705" customFormat="false" ht="15.75" hidden="false" customHeight="false" outlineLevel="0" collapsed="false"/>
    <row r="706" customFormat="false" ht="15.75" hidden="false" customHeight="false" outlineLevel="0" collapsed="false"/>
    <row r="707" customFormat="false" ht="15.75" hidden="false" customHeight="false" outlineLevel="0" collapsed="false"/>
    <row r="708" customFormat="false" ht="15.75" hidden="false" customHeight="false" outlineLevel="0" collapsed="false"/>
    <row r="709" customFormat="false" ht="15.75" hidden="false" customHeight="false" outlineLevel="0" collapsed="false"/>
    <row r="710" customFormat="false" ht="15.75" hidden="false" customHeight="false" outlineLevel="0" collapsed="false"/>
    <row r="711" customFormat="false" ht="15.75" hidden="false" customHeight="false" outlineLevel="0" collapsed="false"/>
    <row r="712" customFormat="false" ht="15.75" hidden="false" customHeight="false" outlineLevel="0" collapsed="false"/>
    <row r="713" customFormat="false" ht="15.75" hidden="false" customHeight="false" outlineLevel="0" collapsed="false"/>
    <row r="714" customFormat="false" ht="15.75" hidden="false" customHeight="false" outlineLevel="0" collapsed="false"/>
    <row r="715" customFormat="false" ht="15.75" hidden="false" customHeight="false" outlineLevel="0" collapsed="false"/>
    <row r="716" customFormat="false" ht="15.75" hidden="false" customHeight="false" outlineLevel="0" collapsed="false"/>
    <row r="717" customFormat="false" ht="15.75" hidden="false" customHeight="false" outlineLevel="0" collapsed="false"/>
    <row r="718" customFormat="false" ht="15.75" hidden="false" customHeight="false" outlineLevel="0" collapsed="false"/>
    <row r="719" customFormat="false" ht="15.75" hidden="false" customHeight="false" outlineLevel="0" collapsed="false"/>
    <row r="720" customFormat="false" ht="15.75" hidden="false" customHeight="false" outlineLevel="0" collapsed="false"/>
    <row r="721" customFormat="false" ht="15.75" hidden="false" customHeight="false" outlineLevel="0" collapsed="false"/>
    <row r="722" customFormat="false" ht="15.75" hidden="false" customHeight="false" outlineLevel="0" collapsed="false"/>
    <row r="723" customFormat="false" ht="15.75" hidden="false" customHeight="false" outlineLevel="0" collapsed="false"/>
    <row r="724" customFormat="false" ht="15.75" hidden="false" customHeight="false" outlineLevel="0" collapsed="false"/>
    <row r="725" customFormat="false" ht="15.75" hidden="false" customHeight="false" outlineLevel="0" collapsed="false"/>
    <row r="726" customFormat="false" ht="15.75" hidden="false" customHeight="false" outlineLevel="0" collapsed="false"/>
    <row r="727" customFormat="false" ht="15.75" hidden="false" customHeight="false" outlineLevel="0" collapsed="false"/>
    <row r="728" customFormat="false" ht="15.75" hidden="false" customHeight="false" outlineLevel="0" collapsed="false"/>
    <row r="729" customFormat="false" ht="15.75" hidden="false" customHeight="false" outlineLevel="0" collapsed="false"/>
    <row r="730" customFormat="false" ht="15.75" hidden="false" customHeight="false" outlineLevel="0" collapsed="false"/>
    <row r="731" customFormat="false" ht="15.75" hidden="false" customHeight="false" outlineLevel="0" collapsed="false"/>
    <row r="732" customFormat="false" ht="15.75" hidden="false" customHeight="false" outlineLevel="0" collapsed="false"/>
    <row r="733" customFormat="false" ht="15.75" hidden="false" customHeight="false" outlineLevel="0" collapsed="false"/>
    <row r="734" customFormat="false" ht="15.75" hidden="false" customHeight="false" outlineLevel="0" collapsed="false"/>
    <row r="735" customFormat="false" ht="15.75" hidden="false" customHeight="false" outlineLevel="0" collapsed="false"/>
    <row r="736" customFormat="false" ht="15.75" hidden="false" customHeight="false" outlineLevel="0" collapsed="false"/>
    <row r="737" customFormat="false" ht="15.75" hidden="false" customHeight="false" outlineLevel="0" collapsed="false"/>
    <row r="738" customFormat="false" ht="15.75" hidden="false" customHeight="false" outlineLevel="0" collapsed="false"/>
    <row r="739" customFormat="false" ht="15.75" hidden="false" customHeight="false" outlineLevel="0" collapsed="false"/>
    <row r="740" customFormat="false" ht="15.75" hidden="false" customHeight="false" outlineLevel="0" collapsed="false"/>
    <row r="741" customFormat="false" ht="15.75" hidden="false" customHeight="false" outlineLevel="0" collapsed="false"/>
    <row r="742" customFormat="false" ht="15.75" hidden="false" customHeight="false" outlineLevel="0" collapsed="false"/>
    <row r="743" customFormat="false" ht="15.75" hidden="false" customHeight="false" outlineLevel="0" collapsed="false"/>
    <row r="744" customFormat="false" ht="15.75" hidden="false" customHeight="false" outlineLevel="0" collapsed="false"/>
    <row r="745" customFormat="false" ht="15.75" hidden="false" customHeight="false" outlineLevel="0" collapsed="false"/>
    <row r="746" customFormat="false" ht="15.75" hidden="false" customHeight="false" outlineLevel="0" collapsed="false"/>
    <row r="747" customFormat="false" ht="15.75" hidden="false" customHeight="false" outlineLevel="0" collapsed="false"/>
    <row r="748" customFormat="false" ht="15.75" hidden="false" customHeight="false" outlineLevel="0" collapsed="false"/>
    <row r="749" customFormat="false" ht="15.75" hidden="false" customHeight="false" outlineLevel="0" collapsed="false"/>
    <row r="750" customFormat="false" ht="15.75" hidden="false" customHeight="false" outlineLevel="0" collapsed="false"/>
    <row r="751" customFormat="false" ht="15.75" hidden="false" customHeight="false" outlineLevel="0" collapsed="false"/>
    <row r="752" customFormat="false" ht="15.75" hidden="false" customHeight="false" outlineLevel="0" collapsed="false"/>
    <row r="753" customFormat="false" ht="15.75" hidden="false" customHeight="false" outlineLevel="0" collapsed="false"/>
    <row r="754" customFormat="false" ht="15.75" hidden="false" customHeight="false" outlineLevel="0" collapsed="false"/>
    <row r="755" customFormat="false" ht="15.75" hidden="false" customHeight="false" outlineLevel="0" collapsed="false"/>
    <row r="756" customFormat="false" ht="15.75" hidden="false" customHeight="false" outlineLevel="0" collapsed="false"/>
    <row r="757" customFormat="false" ht="15.75" hidden="false" customHeight="false" outlineLevel="0" collapsed="false"/>
    <row r="758" customFormat="false" ht="15.75" hidden="false" customHeight="false" outlineLevel="0" collapsed="false"/>
    <row r="759" customFormat="false" ht="15.75" hidden="false" customHeight="false" outlineLevel="0" collapsed="false"/>
    <row r="760" customFormat="false" ht="15.75" hidden="false" customHeight="false" outlineLevel="0" collapsed="false"/>
    <row r="761" customFormat="false" ht="15.75" hidden="false" customHeight="false" outlineLevel="0" collapsed="false"/>
    <row r="762" customFormat="false" ht="15.75" hidden="false" customHeight="false" outlineLevel="0" collapsed="false"/>
    <row r="763" customFormat="false" ht="15.75" hidden="false" customHeight="false" outlineLevel="0" collapsed="false"/>
    <row r="764" customFormat="false" ht="15.75" hidden="false" customHeight="false" outlineLevel="0" collapsed="false"/>
    <row r="765" customFormat="false" ht="15.75" hidden="false" customHeight="false" outlineLevel="0" collapsed="false"/>
    <row r="766" customFormat="false" ht="15.75" hidden="false" customHeight="false" outlineLevel="0" collapsed="false"/>
    <row r="767" customFormat="false" ht="15.75" hidden="false" customHeight="false" outlineLevel="0" collapsed="false"/>
    <row r="768" customFormat="false" ht="15.75" hidden="false" customHeight="false" outlineLevel="0" collapsed="false"/>
    <row r="769" customFormat="false" ht="15.75" hidden="false" customHeight="false" outlineLevel="0" collapsed="false"/>
    <row r="770" customFormat="false" ht="15.75" hidden="false" customHeight="false" outlineLevel="0" collapsed="false"/>
    <row r="771" customFormat="false" ht="15.75" hidden="false" customHeight="false" outlineLevel="0" collapsed="false"/>
    <row r="772" customFormat="false" ht="15.75" hidden="false" customHeight="false" outlineLevel="0" collapsed="false"/>
    <row r="773" customFormat="false" ht="15.75" hidden="false" customHeight="false" outlineLevel="0" collapsed="false"/>
    <row r="774" customFormat="false" ht="15.75" hidden="false" customHeight="false" outlineLevel="0" collapsed="false"/>
    <row r="775" customFormat="false" ht="15.75" hidden="false" customHeight="false" outlineLevel="0" collapsed="false"/>
    <row r="776" customFormat="false" ht="15.75" hidden="false" customHeight="false" outlineLevel="0" collapsed="false"/>
    <row r="777" customFormat="false" ht="15.75" hidden="false" customHeight="false" outlineLevel="0" collapsed="false"/>
    <row r="778" customFormat="false" ht="15.75" hidden="false" customHeight="false" outlineLevel="0" collapsed="false"/>
    <row r="779" customFormat="false" ht="15.75" hidden="false" customHeight="false" outlineLevel="0" collapsed="false"/>
    <row r="780" customFormat="false" ht="15.75" hidden="false" customHeight="false" outlineLevel="0" collapsed="false"/>
    <row r="781" customFormat="false" ht="15.75" hidden="false" customHeight="false" outlineLevel="0" collapsed="false"/>
    <row r="782" customFormat="false" ht="15.75" hidden="false" customHeight="false" outlineLevel="0" collapsed="false"/>
    <row r="783" customFormat="false" ht="15.75" hidden="false" customHeight="false" outlineLevel="0" collapsed="false"/>
    <row r="784" customFormat="false" ht="15.75" hidden="false" customHeight="false" outlineLevel="0" collapsed="false"/>
    <row r="785" customFormat="false" ht="15.75" hidden="false" customHeight="false" outlineLevel="0" collapsed="false"/>
    <row r="786" customFormat="false" ht="15.75" hidden="false" customHeight="false" outlineLevel="0" collapsed="false"/>
    <row r="787" customFormat="false" ht="15.75" hidden="false" customHeight="false" outlineLevel="0" collapsed="false"/>
    <row r="788" customFormat="false" ht="15.75" hidden="false" customHeight="false" outlineLevel="0" collapsed="false"/>
    <row r="789" customFormat="false" ht="15.75" hidden="false" customHeight="false" outlineLevel="0" collapsed="false"/>
    <row r="790" customFormat="false" ht="15.75" hidden="false" customHeight="false" outlineLevel="0" collapsed="false"/>
    <row r="791" customFormat="false" ht="15.75" hidden="false" customHeight="false" outlineLevel="0" collapsed="false"/>
    <row r="792" customFormat="false" ht="15.75" hidden="false" customHeight="false" outlineLevel="0" collapsed="false"/>
    <row r="793" customFormat="false" ht="15.75" hidden="false" customHeight="false" outlineLevel="0" collapsed="false"/>
    <row r="794" customFormat="false" ht="15.75" hidden="false" customHeight="false" outlineLevel="0" collapsed="false"/>
    <row r="795" customFormat="false" ht="15.75" hidden="false" customHeight="false" outlineLevel="0" collapsed="false"/>
    <row r="796" customFormat="false" ht="15.75" hidden="false" customHeight="false" outlineLevel="0" collapsed="false"/>
    <row r="797" customFormat="false" ht="15.75" hidden="false" customHeight="false" outlineLevel="0" collapsed="false"/>
    <row r="798" customFormat="false" ht="15.75" hidden="false" customHeight="false" outlineLevel="0" collapsed="false"/>
    <row r="799" customFormat="false" ht="15.75" hidden="false" customHeight="false" outlineLevel="0" collapsed="false"/>
    <row r="800" customFormat="false" ht="15.75" hidden="false" customHeight="false" outlineLevel="0" collapsed="false"/>
    <row r="801" customFormat="false" ht="15.75" hidden="false" customHeight="false" outlineLevel="0" collapsed="false"/>
    <row r="802" customFormat="false" ht="15.75" hidden="false" customHeight="false" outlineLevel="0" collapsed="false"/>
    <row r="803" customFormat="false" ht="15.75" hidden="false" customHeight="false" outlineLevel="0" collapsed="false"/>
    <row r="804" customFormat="false" ht="15.75" hidden="false" customHeight="false" outlineLevel="0" collapsed="false"/>
    <row r="805" customFormat="false" ht="15.75" hidden="false" customHeight="false" outlineLevel="0" collapsed="false"/>
    <row r="806" customFormat="false" ht="15.75" hidden="false" customHeight="false" outlineLevel="0" collapsed="false"/>
    <row r="807" customFormat="false" ht="15.75" hidden="false" customHeight="false" outlineLevel="0" collapsed="false"/>
    <row r="808" customFormat="false" ht="15.75" hidden="false" customHeight="false" outlineLevel="0" collapsed="false"/>
    <row r="809" customFormat="false" ht="15.75" hidden="false" customHeight="false" outlineLevel="0" collapsed="false"/>
    <row r="810" customFormat="false" ht="15.75" hidden="false" customHeight="false" outlineLevel="0" collapsed="false"/>
    <row r="811" customFormat="false" ht="15.75" hidden="false" customHeight="false" outlineLevel="0" collapsed="false"/>
    <row r="812" customFormat="false" ht="15.75" hidden="false" customHeight="false" outlineLevel="0" collapsed="false"/>
    <row r="813" customFormat="false" ht="15.75" hidden="false" customHeight="false" outlineLevel="0" collapsed="false"/>
    <row r="814" customFormat="false" ht="15.75" hidden="false" customHeight="false" outlineLevel="0" collapsed="false"/>
    <row r="815" customFormat="false" ht="15.75" hidden="false" customHeight="false" outlineLevel="0" collapsed="false"/>
    <row r="816" customFormat="false" ht="15.75" hidden="false" customHeight="false" outlineLevel="0" collapsed="false"/>
    <row r="817" customFormat="false" ht="15.75" hidden="false" customHeight="false" outlineLevel="0" collapsed="false"/>
    <row r="818" customFormat="false" ht="15.75" hidden="false" customHeight="false" outlineLevel="0" collapsed="false"/>
    <row r="819" customFormat="false" ht="15.75" hidden="false" customHeight="false" outlineLevel="0" collapsed="false"/>
    <row r="820" customFormat="false" ht="15.75" hidden="false" customHeight="false" outlineLevel="0" collapsed="false"/>
    <row r="821" customFormat="false" ht="15.75" hidden="false" customHeight="false" outlineLevel="0" collapsed="false"/>
    <row r="822" customFormat="false" ht="15.75" hidden="false" customHeight="false" outlineLevel="0" collapsed="false"/>
    <row r="823" customFormat="false" ht="15.75" hidden="false" customHeight="false" outlineLevel="0" collapsed="false"/>
    <row r="824" customFormat="false" ht="15.75" hidden="false" customHeight="false" outlineLevel="0" collapsed="false"/>
    <row r="825" customFormat="false" ht="15.75" hidden="false" customHeight="false" outlineLevel="0" collapsed="false"/>
    <row r="826" customFormat="false" ht="15.75" hidden="false" customHeight="false" outlineLevel="0" collapsed="false"/>
    <row r="827" customFormat="false" ht="15.75" hidden="false" customHeight="false" outlineLevel="0" collapsed="false"/>
    <row r="828" customFormat="false" ht="15.75" hidden="false" customHeight="false" outlineLevel="0" collapsed="false"/>
    <row r="829" customFormat="false" ht="15.75" hidden="false" customHeight="false" outlineLevel="0" collapsed="false"/>
    <row r="830" customFormat="false" ht="15.75" hidden="false" customHeight="false" outlineLevel="0" collapsed="false"/>
    <row r="831" customFormat="false" ht="15.75" hidden="false" customHeight="false" outlineLevel="0" collapsed="false"/>
    <row r="832" customFormat="false" ht="15.75" hidden="false" customHeight="false" outlineLevel="0" collapsed="false"/>
    <row r="833" customFormat="false" ht="15.75" hidden="false" customHeight="false" outlineLevel="0" collapsed="false"/>
    <row r="834" customFormat="false" ht="15.75" hidden="false" customHeight="false" outlineLevel="0" collapsed="false"/>
    <row r="835" customFormat="false" ht="15.75" hidden="false" customHeight="false" outlineLevel="0" collapsed="false"/>
    <row r="836" customFormat="false" ht="15.75" hidden="false" customHeight="false" outlineLevel="0" collapsed="false"/>
    <row r="837" customFormat="false" ht="15.75" hidden="false" customHeight="false" outlineLevel="0" collapsed="false"/>
    <row r="838" customFormat="false" ht="15.75" hidden="false" customHeight="false" outlineLevel="0" collapsed="false"/>
    <row r="839" customFormat="false" ht="15.75" hidden="false" customHeight="false" outlineLevel="0" collapsed="false"/>
    <row r="840" customFormat="false" ht="15.75" hidden="false" customHeight="false" outlineLevel="0" collapsed="false"/>
    <row r="841" customFormat="false" ht="15.75" hidden="false" customHeight="false" outlineLevel="0" collapsed="false"/>
    <row r="842" customFormat="false" ht="15.75" hidden="false" customHeight="false" outlineLevel="0" collapsed="false"/>
    <row r="843" customFormat="false" ht="15.75" hidden="false" customHeight="false" outlineLevel="0" collapsed="false"/>
    <row r="844" customFormat="false" ht="15.75" hidden="false" customHeight="false" outlineLevel="0" collapsed="false"/>
    <row r="845" customFormat="false" ht="15.75" hidden="false" customHeight="false" outlineLevel="0" collapsed="false"/>
    <row r="846" customFormat="false" ht="15.75" hidden="false" customHeight="false" outlineLevel="0" collapsed="false"/>
    <row r="847" customFormat="false" ht="15.75" hidden="false" customHeight="false" outlineLevel="0" collapsed="false"/>
    <row r="848" customFormat="false" ht="15.75" hidden="false" customHeight="false" outlineLevel="0" collapsed="false"/>
    <row r="849" customFormat="false" ht="15.75" hidden="false" customHeight="false" outlineLevel="0" collapsed="false"/>
    <row r="850" customFormat="false" ht="15.75" hidden="false" customHeight="false" outlineLevel="0" collapsed="false"/>
    <row r="851" customFormat="false" ht="15.75" hidden="false" customHeight="false" outlineLevel="0" collapsed="false"/>
    <row r="852" customFormat="false" ht="15.75" hidden="false" customHeight="false" outlineLevel="0" collapsed="false"/>
    <row r="853" customFormat="false" ht="15.75" hidden="false" customHeight="false" outlineLevel="0" collapsed="false"/>
    <row r="854" customFormat="false" ht="15.75" hidden="false" customHeight="false" outlineLevel="0" collapsed="false"/>
    <row r="855" customFormat="false" ht="15.75" hidden="false" customHeight="false" outlineLevel="0" collapsed="false"/>
    <row r="856" customFormat="false" ht="15.75" hidden="false" customHeight="false" outlineLevel="0" collapsed="false"/>
    <row r="857" customFormat="false" ht="15.75" hidden="false" customHeight="false" outlineLevel="0" collapsed="false"/>
    <row r="858" customFormat="false" ht="15.75" hidden="false" customHeight="false" outlineLevel="0" collapsed="false"/>
    <row r="859" customFormat="false" ht="15.75" hidden="false" customHeight="false" outlineLevel="0" collapsed="false"/>
    <row r="860" customFormat="false" ht="15.75" hidden="false" customHeight="false" outlineLevel="0" collapsed="false"/>
    <row r="861" customFormat="false" ht="15.75" hidden="false" customHeight="false" outlineLevel="0" collapsed="false"/>
    <row r="862" customFormat="false" ht="15.75" hidden="false" customHeight="false" outlineLevel="0" collapsed="false"/>
    <row r="863" customFormat="false" ht="15.75" hidden="false" customHeight="false" outlineLevel="0" collapsed="false"/>
    <row r="864" customFormat="false" ht="15.75" hidden="false" customHeight="false" outlineLevel="0" collapsed="false"/>
    <row r="865" customFormat="false" ht="15.75" hidden="false" customHeight="false" outlineLevel="0" collapsed="false"/>
    <row r="866" customFormat="false" ht="15.75" hidden="false" customHeight="false" outlineLevel="0" collapsed="false"/>
    <row r="867" customFormat="false" ht="15.75" hidden="false" customHeight="false" outlineLevel="0" collapsed="false"/>
    <row r="868" customFormat="false" ht="15.75" hidden="false" customHeight="false" outlineLevel="0" collapsed="false"/>
    <row r="869" customFormat="false" ht="15.75" hidden="false" customHeight="false" outlineLevel="0" collapsed="false"/>
    <row r="870" customFormat="false" ht="15.75" hidden="false" customHeight="false" outlineLevel="0" collapsed="false"/>
    <row r="871" customFormat="false" ht="15.75" hidden="false" customHeight="false" outlineLevel="0" collapsed="false"/>
    <row r="872" customFormat="false" ht="15.75" hidden="false" customHeight="false" outlineLevel="0" collapsed="false"/>
    <row r="873" customFormat="false" ht="15.75" hidden="false" customHeight="false" outlineLevel="0" collapsed="false"/>
    <row r="874" customFormat="false" ht="15.75" hidden="false" customHeight="false" outlineLevel="0" collapsed="false"/>
    <row r="875" customFormat="false" ht="15.75" hidden="false" customHeight="false" outlineLevel="0" collapsed="false"/>
    <row r="876" customFormat="false" ht="15.75" hidden="false" customHeight="false" outlineLevel="0" collapsed="false"/>
    <row r="877" customFormat="false" ht="15.75" hidden="false" customHeight="false" outlineLevel="0" collapsed="false"/>
    <row r="878" customFormat="false" ht="15.75" hidden="false" customHeight="false" outlineLevel="0" collapsed="false"/>
    <row r="879" customFormat="false" ht="15.75" hidden="false" customHeight="false" outlineLevel="0" collapsed="false"/>
    <row r="880" customFormat="false" ht="15.75" hidden="false" customHeight="false" outlineLevel="0" collapsed="false"/>
    <row r="881" customFormat="false" ht="15.75" hidden="false" customHeight="false" outlineLevel="0" collapsed="false"/>
    <row r="882" customFormat="false" ht="15.75" hidden="false" customHeight="false" outlineLevel="0" collapsed="false"/>
    <row r="883" customFormat="false" ht="15.75" hidden="false" customHeight="false" outlineLevel="0" collapsed="false"/>
    <row r="884" customFormat="false" ht="15.75" hidden="false" customHeight="false" outlineLevel="0" collapsed="false"/>
    <row r="885" customFormat="false" ht="15.75" hidden="false" customHeight="false" outlineLevel="0" collapsed="false"/>
    <row r="886" customFormat="false" ht="15.75" hidden="false" customHeight="false" outlineLevel="0" collapsed="false"/>
    <row r="887" customFormat="false" ht="15.75" hidden="false" customHeight="false" outlineLevel="0" collapsed="false"/>
    <row r="888" customFormat="false" ht="15.75" hidden="false" customHeight="false" outlineLevel="0" collapsed="false"/>
    <row r="889" customFormat="false" ht="15.75" hidden="false" customHeight="false" outlineLevel="0" collapsed="false"/>
    <row r="890" customFormat="false" ht="15.75" hidden="false" customHeight="false" outlineLevel="0" collapsed="false"/>
    <row r="891" customFormat="false" ht="15.75" hidden="false" customHeight="false" outlineLevel="0" collapsed="false"/>
    <row r="892" customFormat="false" ht="15.75" hidden="false" customHeight="false" outlineLevel="0" collapsed="false"/>
    <row r="893" customFormat="false" ht="15.75" hidden="false" customHeight="false" outlineLevel="0" collapsed="false"/>
    <row r="894" customFormat="false" ht="15.75" hidden="false" customHeight="false" outlineLevel="0" collapsed="false"/>
    <row r="895" customFormat="false" ht="15.75" hidden="false" customHeight="false" outlineLevel="0" collapsed="false"/>
    <row r="896" customFormat="false" ht="15.75" hidden="false" customHeight="false" outlineLevel="0" collapsed="false"/>
    <row r="897" customFormat="false" ht="15.75" hidden="false" customHeight="false" outlineLevel="0" collapsed="false"/>
    <row r="898" customFormat="false" ht="15.75" hidden="false" customHeight="false" outlineLevel="0" collapsed="false"/>
    <row r="899" customFormat="false" ht="15.75" hidden="false" customHeight="false" outlineLevel="0" collapsed="false"/>
    <row r="900" customFormat="false" ht="15.75" hidden="false" customHeight="false" outlineLevel="0" collapsed="false"/>
    <row r="901" customFormat="false" ht="15.75" hidden="false" customHeight="false" outlineLevel="0" collapsed="false"/>
    <row r="902" customFormat="false" ht="15.75" hidden="false" customHeight="false" outlineLevel="0" collapsed="false"/>
    <row r="903" customFormat="false" ht="15.75" hidden="false" customHeight="false" outlineLevel="0" collapsed="false"/>
    <row r="904" customFormat="false" ht="15.75" hidden="false" customHeight="false" outlineLevel="0" collapsed="false"/>
    <row r="905" customFormat="false" ht="15.75" hidden="false" customHeight="false" outlineLevel="0" collapsed="false"/>
    <row r="906" customFormat="false" ht="15.75" hidden="false" customHeight="false" outlineLevel="0" collapsed="false"/>
    <row r="907" customFormat="false" ht="15.75" hidden="false" customHeight="false" outlineLevel="0" collapsed="false"/>
    <row r="908" customFormat="false" ht="15.75" hidden="false" customHeight="false" outlineLevel="0" collapsed="false"/>
    <row r="909" customFormat="false" ht="15.75" hidden="false" customHeight="false" outlineLevel="0" collapsed="false"/>
    <row r="910" customFormat="false" ht="15.75" hidden="false" customHeight="false" outlineLevel="0" collapsed="false"/>
    <row r="911" customFormat="false" ht="15.75" hidden="false" customHeight="false" outlineLevel="0" collapsed="false"/>
    <row r="912" customFormat="false" ht="15.75" hidden="false" customHeight="false" outlineLevel="0" collapsed="false"/>
    <row r="913" customFormat="false" ht="15.75" hidden="false" customHeight="false" outlineLevel="0" collapsed="false"/>
    <row r="914" customFormat="false" ht="15.75" hidden="false" customHeight="false" outlineLevel="0" collapsed="false"/>
    <row r="915" customFormat="false" ht="15.75" hidden="false" customHeight="false" outlineLevel="0" collapsed="false"/>
    <row r="916" customFormat="false" ht="15.75" hidden="false" customHeight="false" outlineLevel="0" collapsed="false"/>
    <row r="917" customFormat="false" ht="15.75" hidden="false" customHeight="false" outlineLevel="0" collapsed="false"/>
    <row r="918" customFormat="false" ht="15.75" hidden="false" customHeight="false" outlineLevel="0" collapsed="false"/>
    <row r="919" customFormat="false" ht="15.75" hidden="false" customHeight="false" outlineLevel="0" collapsed="false"/>
    <row r="920" customFormat="false" ht="15.75" hidden="false" customHeight="false" outlineLevel="0" collapsed="false"/>
    <row r="921" customFormat="false" ht="15.75" hidden="false" customHeight="false" outlineLevel="0" collapsed="false"/>
    <row r="922" customFormat="false" ht="15.75" hidden="false" customHeight="false" outlineLevel="0" collapsed="false"/>
    <row r="923" customFormat="false" ht="15.75" hidden="false" customHeight="false" outlineLevel="0" collapsed="false"/>
    <row r="924" customFormat="false" ht="15.75" hidden="false" customHeight="false" outlineLevel="0" collapsed="false"/>
    <row r="925" customFormat="false" ht="15.75" hidden="false" customHeight="false" outlineLevel="0" collapsed="false"/>
    <row r="926" customFormat="false" ht="15.75" hidden="false" customHeight="false" outlineLevel="0" collapsed="false"/>
    <row r="927" customFormat="false" ht="15.75" hidden="false" customHeight="false" outlineLevel="0" collapsed="false"/>
    <row r="928" customFormat="false" ht="15.75" hidden="false" customHeight="false" outlineLevel="0" collapsed="false"/>
    <row r="929" customFormat="false" ht="15.75" hidden="false" customHeight="false" outlineLevel="0" collapsed="false"/>
    <row r="930" customFormat="false" ht="15.75" hidden="false" customHeight="false" outlineLevel="0" collapsed="false"/>
    <row r="931" customFormat="false" ht="15.75" hidden="false" customHeight="false" outlineLevel="0" collapsed="false"/>
    <row r="932" customFormat="false" ht="15.75" hidden="false" customHeight="false" outlineLevel="0" collapsed="false"/>
    <row r="933" customFormat="false" ht="15.75" hidden="false" customHeight="false" outlineLevel="0" collapsed="false"/>
    <row r="934" customFormat="false" ht="15.75" hidden="false" customHeight="false" outlineLevel="0" collapsed="false"/>
    <row r="935" customFormat="false" ht="15.75" hidden="false" customHeight="false" outlineLevel="0" collapsed="false"/>
    <row r="936" customFormat="false" ht="15.75" hidden="false" customHeight="false" outlineLevel="0" collapsed="false"/>
    <row r="937" customFormat="false" ht="15.75" hidden="false" customHeight="false" outlineLevel="0" collapsed="false"/>
    <row r="938" customFormat="false" ht="15.75" hidden="false" customHeight="false" outlineLevel="0" collapsed="false"/>
    <row r="939" customFormat="false" ht="15.75" hidden="false" customHeight="false" outlineLevel="0" collapsed="false"/>
    <row r="940" customFormat="false" ht="15.75" hidden="false" customHeight="false" outlineLevel="0" collapsed="false"/>
    <row r="941" customFormat="false" ht="15.75" hidden="false" customHeight="false" outlineLevel="0" collapsed="false"/>
    <row r="942" customFormat="false" ht="15.75" hidden="false" customHeight="false" outlineLevel="0" collapsed="false"/>
    <row r="943" customFormat="false" ht="15.75" hidden="false" customHeight="false" outlineLevel="0" collapsed="false"/>
    <row r="944" customFormat="false" ht="15.75" hidden="false" customHeight="false" outlineLevel="0" collapsed="false"/>
    <row r="945" customFormat="false" ht="15.75" hidden="false" customHeight="false" outlineLevel="0" collapsed="false"/>
    <row r="946" customFormat="false" ht="15.75" hidden="false" customHeight="false" outlineLevel="0" collapsed="false"/>
    <row r="947" customFormat="false" ht="15.75" hidden="false" customHeight="false" outlineLevel="0" collapsed="false"/>
    <row r="948" customFormat="false" ht="15.75" hidden="false" customHeight="false" outlineLevel="0" collapsed="false"/>
    <row r="949" customFormat="false" ht="15.75" hidden="false" customHeight="false" outlineLevel="0" collapsed="false"/>
    <row r="950" customFormat="false" ht="15.75" hidden="false" customHeight="false" outlineLevel="0" collapsed="false"/>
    <row r="951" customFormat="false" ht="15.75" hidden="false" customHeight="false" outlineLevel="0" collapsed="false"/>
    <row r="952" customFormat="false" ht="15.75" hidden="false" customHeight="false" outlineLevel="0" collapsed="false"/>
    <row r="953" customFormat="false" ht="15.75" hidden="false" customHeight="false" outlineLevel="0" collapsed="false"/>
    <row r="954" customFormat="false" ht="15.75" hidden="false" customHeight="false" outlineLevel="0" collapsed="false"/>
    <row r="955" customFormat="false" ht="15.75" hidden="false" customHeight="false" outlineLevel="0" collapsed="false"/>
    <row r="956" customFormat="false" ht="15.75" hidden="false" customHeight="false" outlineLevel="0" collapsed="false"/>
    <row r="957" customFormat="false" ht="15.75" hidden="false" customHeight="false" outlineLevel="0" collapsed="false"/>
    <row r="958" customFormat="false" ht="15.75" hidden="false" customHeight="false" outlineLevel="0" collapsed="false"/>
    <row r="959" customFormat="false" ht="15.75" hidden="false" customHeight="false" outlineLevel="0" collapsed="false"/>
    <row r="960" customFormat="false" ht="15.75" hidden="false" customHeight="false" outlineLevel="0" collapsed="false"/>
    <row r="961" customFormat="false" ht="15.75" hidden="false" customHeight="false" outlineLevel="0" collapsed="false"/>
    <row r="962" customFormat="false" ht="15.75" hidden="false" customHeight="false" outlineLevel="0" collapsed="false"/>
    <row r="963" customFormat="false" ht="15.75" hidden="false" customHeight="false" outlineLevel="0" collapsed="false"/>
    <row r="964" customFormat="false" ht="15.75" hidden="false" customHeight="false" outlineLevel="0" collapsed="false"/>
    <row r="965" customFormat="false" ht="15.75" hidden="false" customHeight="false" outlineLevel="0" collapsed="false"/>
    <row r="966" customFormat="false" ht="15.75" hidden="false" customHeight="false" outlineLevel="0" collapsed="false"/>
    <row r="967" customFormat="false" ht="15.75" hidden="false" customHeight="false" outlineLevel="0" collapsed="false"/>
    <row r="968" customFormat="false" ht="15.75" hidden="false" customHeight="false" outlineLevel="0" collapsed="false"/>
    <row r="969" customFormat="false" ht="15.75" hidden="false" customHeight="false" outlineLevel="0" collapsed="false"/>
    <row r="970" customFormat="false" ht="15.75" hidden="false" customHeight="false" outlineLevel="0" collapsed="false"/>
    <row r="971" customFormat="false" ht="15.75" hidden="false" customHeight="false" outlineLevel="0" collapsed="false"/>
    <row r="972" customFormat="false" ht="15.75" hidden="false" customHeight="false" outlineLevel="0" collapsed="false"/>
    <row r="973" customFormat="false" ht="15.75" hidden="false" customHeight="false" outlineLevel="0" collapsed="false"/>
    <row r="974" customFormat="false" ht="15.75" hidden="false" customHeight="false" outlineLevel="0" collapsed="false"/>
    <row r="975" customFormat="false" ht="15.75" hidden="false" customHeight="false" outlineLevel="0" collapsed="false"/>
    <row r="976" customFormat="false" ht="15.75" hidden="false" customHeight="false" outlineLevel="0" collapsed="false"/>
    <row r="977" customFormat="false" ht="15.75" hidden="false" customHeight="false" outlineLevel="0" collapsed="false"/>
    <row r="978" customFormat="false" ht="15.75" hidden="false" customHeight="false" outlineLevel="0" collapsed="false"/>
    <row r="979" customFormat="false" ht="15.75" hidden="false" customHeight="false" outlineLevel="0" collapsed="false"/>
    <row r="980" customFormat="false" ht="15.75" hidden="false" customHeight="false" outlineLevel="0" collapsed="false"/>
    <row r="981" customFormat="false" ht="15.75" hidden="false" customHeight="false" outlineLevel="0" collapsed="false"/>
    <row r="982" customFormat="false" ht="15.75" hidden="false" customHeight="false" outlineLevel="0" collapsed="false"/>
    <row r="983" customFormat="false" ht="15.75" hidden="false" customHeight="false" outlineLevel="0" collapsed="false"/>
    <row r="984" customFormat="false" ht="15.75" hidden="false" customHeight="false" outlineLevel="0" collapsed="false"/>
    <row r="985" customFormat="false" ht="15.75" hidden="false" customHeight="false" outlineLevel="0" collapsed="false"/>
    <row r="986" customFormat="false" ht="15.75" hidden="false" customHeight="false" outlineLevel="0" collapsed="false"/>
    <row r="987" customFormat="false" ht="15.75" hidden="false" customHeight="false" outlineLevel="0" collapsed="false"/>
    <row r="988" customFormat="false" ht="15.75" hidden="false" customHeight="false" outlineLevel="0" collapsed="false"/>
    <row r="989" customFormat="false" ht="15.75" hidden="false" customHeight="false" outlineLevel="0" collapsed="false"/>
    <row r="990" customFormat="false" ht="15.75" hidden="false" customHeight="false" outlineLevel="0" collapsed="false"/>
    <row r="991" customFormat="false" ht="15.75" hidden="false" customHeight="false" outlineLevel="0" collapsed="false"/>
    <row r="992" customFormat="false" ht="15.75" hidden="false" customHeight="false" outlineLevel="0" collapsed="false"/>
    <row r="993" customFormat="false" ht="15.75" hidden="false" customHeight="false" outlineLevel="0" collapsed="false"/>
    <row r="994" customFormat="false" ht="15.75" hidden="false" customHeight="false" outlineLevel="0" collapsed="false"/>
    <row r="995" customFormat="false" ht="15.75" hidden="false" customHeight="false" outlineLevel="0" collapsed="false"/>
    <row r="996" customFormat="false" ht="15.75" hidden="false" customHeight="false" outlineLevel="0" collapsed="false"/>
    <row r="997" customFormat="false" ht="15.75" hidden="false" customHeight="false" outlineLevel="0" collapsed="false"/>
    <row r="998" customFormat="false" ht="15.75" hidden="false" customHeight="false" outlineLevel="0" collapsed="false"/>
    <row r="999" customFormat="false" ht="15.75" hidden="false" customHeight="false" outlineLevel="0" collapsed="false"/>
    <row r="1000" customFormat="false" ht="15.75" hidden="false" customHeight="false" outlineLevel="0" collapsed="false"/>
    <row r="1001" customFormat="false" ht="15.75" hidden="false" customHeight="false" outlineLevel="0" collapsed="false"/>
    <row r="1002" customFormat="false" ht="15.75" hidden="false" customHeight="false" outlineLevel="0" collapsed="false"/>
    <row r="1003" customFormat="false" ht="15.75" hidden="false" customHeight="false" outlineLevel="0" collapsed="false"/>
    <row r="1004" customFormat="false" ht="15.75" hidden="false" customHeight="false" outlineLevel="0" collapsed="false"/>
    <row r="1005" customFormat="false" ht="15.75" hidden="false" customHeight="false" outlineLevel="0" collapsed="false"/>
    <row r="1006" customFormat="false" ht="15.75" hidden="false" customHeight="false" outlineLevel="0" collapsed="false"/>
    <row r="1007" customFormat="false" ht="15.75" hidden="false" customHeight="false" outlineLevel="0" collapsed="false"/>
    <row r="1008" customFormat="false" ht="15.75" hidden="false" customHeight="false" outlineLevel="0" collapsed="false"/>
    <row r="1009" customFormat="false" ht="15.75" hidden="false" customHeight="false" outlineLevel="0" collapsed="false"/>
    <row r="1010" customFormat="false" ht="15.75" hidden="false" customHeight="false" outlineLevel="0" collapsed="false"/>
    <row r="1011" customFormat="false" ht="15.75" hidden="false" customHeight="false" outlineLevel="0" collapsed="false"/>
    <row r="1012" customFormat="false" ht="15.75" hidden="false" customHeight="false" outlineLevel="0" collapsed="false"/>
    <row r="1013" customFormat="false" ht="15.75" hidden="false" customHeight="false" outlineLevel="0" collapsed="false"/>
    <row r="1014" customFormat="false" ht="15.75" hidden="false" customHeight="false" outlineLevel="0" collapsed="false"/>
    <row r="1015" customFormat="false" ht="15.75" hidden="false" customHeight="false" outlineLevel="0" collapsed="false"/>
    <row r="1016" customFormat="false" ht="15.75" hidden="false" customHeight="false" outlineLevel="0" collapsed="false"/>
    <row r="1017" customFormat="false" ht="15.75" hidden="false" customHeight="false" outlineLevel="0" collapsed="false"/>
    <row r="1018" customFormat="false" ht="15.75" hidden="false" customHeight="false" outlineLevel="0" collapsed="false"/>
    <row r="1019" customFormat="false" ht="15.75" hidden="false" customHeight="false" outlineLevel="0" collapsed="false"/>
    <row r="1020" customFormat="false" ht="15.75" hidden="false" customHeight="false" outlineLevel="0" collapsed="false"/>
    <row r="1021" customFormat="false" ht="15.75" hidden="false" customHeight="false" outlineLevel="0" collapsed="false"/>
    <row r="1022" customFormat="false" ht="15.75" hidden="false" customHeight="false" outlineLevel="0" collapsed="false"/>
    <row r="1023" customFormat="false" ht="15.75" hidden="false" customHeight="false" outlineLevel="0" collapsed="false"/>
    <row r="1024" customFormat="false" ht="15.75" hidden="false" customHeight="false" outlineLevel="0" collapsed="false"/>
    <row r="1025" customFormat="false" ht="15.75" hidden="false" customHeight="false" outlineLevel="0" collapsed="false"/>
    <row r="1026" customFormat="false" ht="15.75" hidden="false" customHeight="false" outlineLevel="0" collapsed="false"/>
    <row r="1027" customFormat="false" ht="15.75" hidden="false" customHeight="false" outlineLevel="0" collapsed="false"/>
    <row r="1028" customFormat="false" ht="15.75" hidden="false" customHeight="false" outlineLevel="0" collapsed="false"/>
    <row r="1029" customFormat="false" ht="15.75" hidden="false" customHeight="false" outlineLevel="0" collapsed="false"/>
    <row r="1030" customFormat="false" ht="15.75" hidden="false" customHeight="false" outlineLevel="0" collapsed="false"/>
    <row r="1031" customFormat="false" ht="15.75" hidden="false" customHeight="false" outlineLevel="0" collapsed="false"/>
    <row r="1032" customFormat="false" ht="15.75" hidden="false" customHeight="false" outlineLevel="0" collapsed="false"/>
    <row r="1033" customFormat="false" ht="15.75" hidden="false" customHeight="false" outlineLevel="0" collapsed="false"/>
    <row r="1034" customFormat="false" ht="15.75" hidden="false" customHeight="false" outlineLevel="0" collapsed="false"/>
    <row r="1035" customFormat="false" ht="15.75" hidden="false" customHeight="false" outlineLevel="0" collapsed="false"/>
    <row r="1036" customFormat="false" ht="15.75" hidden="false" customHeight="false" outlineLevel="0" collapsed="false"/>
    <row r="1037" customFormat="false" ht="15.75" hidden="false" customHeight="false" outlineLevel="0" collapsed="false"/>
    <row r="1038" customFormat="false" ht="15.75" hidden="false" customHeight="false" outlineLevel="0" collapsed="false"/>
    <row r="1039" customFormat="false" ht="15.75" hidden="false" customHeight="false" outlineLevel="0" collapsed="false"/>
    <row r="1040" customFormat="false" ht="15.75" hidden="false" customHeight="false" outlineLevel="0" collapsed="false"/>
    <row r="1041" customFormat="false" ht="15.75" hidden="false" customHeight="false" outlineLevel="0" collapsed="false"/>
    <row r="1042" customFormat="false" ht="15.75" hidden="false" customHeight="false" outlineLevel="0" collapsed="false"/>
    <row r="1043" customFormat="false" ht="15.75" hidden="false" customHeight="false" outlineLevel="0" collapsed="false"/>
    <row r="1044" customFormat="false" ht="15.75" hidden="false" customHeight="false" outlineLevel="0" collapsed="false"/>
    <row r="1045" customFormat="false" ht="15.75" hidden="false" customHeight="false" outlineLevel="0" collapsed="false"/>
    <row r="1046" customFormat="false" ht="15.75" hidden="false" customHeight="false" outlineLevel="0" collapsed="false"/>
    <row r="1047" customFormat="false" ht="15.75" hidden="false" customHeight="false" outlineLevel="0" collapsed="false"/>
    <row r="1048" customFormat="false" ht="15.75" hidden="false" customHeight="false" outlineLevel="0" collapsed="false"/>
    <row r="1049" customFormat="false" ht="15.75" hidden="false" customHeight="false" outlineLevel="0" collapsed="false"/>
    <row r="1050" customFormat="false" ht="15.75" hidden="false" customHeight="false" outlineLevel="0" collapsed="false"/>
    <row r="1051" customFormat="false" ht="15.75" hidden="false" customHeight="false" outlineLevel="0" collapsed="false"/>
    <row r="1052" customFormat="false" ht="15.75" hidden="false" customHeight="false" outlineLevel="0" collapsed="false"/>
    <row r="1053" customFormat="false" ht="15.75" hidden="false" customHeight="false" outlineLevel="0" collapsed="false"/>
    <row r="1054" customFormat="false" ht="15.75" hidden="false" customHeight="false" outlineLevel="0" collapsed="false"/>
    <row r="1055" customFormat="false" ht="15.75" hidden="false" customHeight="false" outlineLevel="0" collapsed="false"/>
    <row r="1056" customFormat="false" ht="15.75" hidden="false" customHeight="false" outlineLevel="0" collapsed="false"/>
    <row r="1057" customFormat="false" ht="15.75" hidden="false" customHeight="false" outlineLevel="0" collapsed="false"/>
    <row r="1058" customFormat="false" ht="15.75" hidden="false" customHeight="false" outlineLevel="0" collapsed="false"/>
    <row r="1059" customFormat="false" ht="15.75" hidden="false" customHeight="false" outlineLevel="0" collapsed="false"/>
    <row r="1060" customFormat="false" ht="15.75" hidden="false" customHeight="false" outlineLevel="0" collapsed="false"/>
    <row r="1061" customFormat="false" ht="15.75" hidden="false" customHeight="false" outlineLevel="0" collapsed="false"/>
    <row r="1062" customFormat="false" ht="15.75" hidden="false" customHeight="false" outlineLevel="0" collapsed="false"/>
    <row r="1063" customFormat="false" ht="15.75" hidden="false" customHeight="false" outlineLevel="0" collapsed="false"/>
    <row r="1064" customFormat="false" ht="15.75" hidden="false" customHeight="false" outlineLevel="0" collapsed="false"/>
    <row r="1065" customFormat="false" ht="15.75" hidden="false" customHeight="false" outlineLevel="0" collapsed="false"/>
    <row r="1066" customFormat="false" ht="15.75" hidden="false" customHeight="false" outlineLevel="0" collapsed="false"/>
    <row r="1067" customFormat="false" ht="15.75" hidden="false" customHeight="false" outlineLevel="0" collapsed="false"/>
    <row r="1068" customFormat="false" ht="15.75" hidden="false" customHeight="false" outlineLevel="0" collapsed="false"/>
    <row r="1069" customFormat="false" ht="15.75" hidden="false" customHeight="false" outlineLevel="0" collapsed="false"/>
    <row r="1070" customFormat="false" ht="15.75" hidden="false" customHeight="false" outlineLevel="0" collapsed="false"/>
    <row r="1071" customFormat="false" ht="15.75" hidden="false" customHeight="false" outlineLevel="0" collapsed="false"/>
    <row r="1072" customFormat="false" ht="15.75" hidden="false" customHeight="false" outlineLevel="0" collapsed="false"/>
    <row r="1073" customFormat="false" ht="15.75" hidden="false" customHeight="false" outlineLevel="0" collapsed="false"/>
    <row r="1074" customFormat="false" ht="15.75" hidden="false" customHeight="false" outlineLevel="0" collapsed="false"/>
    <row r="1075" customFormat="false" ht="15.75" hidden="false" customHeight="false" outlineLevel="0" collapsed="false"/>
    <row r="1076" customFormat="false" ht="15.75" hidden="false" customHeight="false" outlineLevel="0" collapsed="false"/>
    <row r="1077" customFormat="false" ht="15.75" hidden="false" customHeight="false" outlineLevel="0" collapsed="false"/>
    <row r="1078" customFormat="false" ht="15.75" hidden="false" customHeight="false" outlineLevel="0" collapsed="false"/>
    <row r="1079" customFormat="false" ht="15.75" hidden="false" customHeight="false" outlineLevel="0" collapsed="false"/>
    <row r="1080" customFormat="false" ht="15.75" hidden="false" customHeight="false" outlineLevel="0" collapsed="false"/>
    <row r="1081" customFormat="false" ht="15.75" hidden="false" customHeight="false" outlineLevel="0" collapsed="false"/>
    <row r="1082" customFormat="false" ht="15.75" hidden="false" customHeight="false" outlineLevel="0" collapsed="false"/>
    <row r="1083" customFormat="false" ht="15.75" hidden="false" customHeight="false" outlineLevel="0" collapsed="false"/>
    <row r="1084" customFormat="false" ht="15.75" hidden="false" customHeight="false" outlineLevel="0" collapsed="false"/>
    <row r="1085" customFormat="false" ht="15.75" hidden="false" customHeight="false" outlineLevel="0" collapsed="false"/>
    <row r="1086" customFormat="false" ht="15.75" hidden="false" customHeight="false" outlineLevel="0" collapsed="false"/>
    <row r="1087" customFormat="false" ht="15.75" hidden="false" customHeight="false" outlineLevel="0" collapsed="false"/>
    <row r="1088" customFormat="false" ht="15.75" hidden="false" customHeight="false" outlineLevel="0" collapsed="false"/>
    <row r="1089" customFormat="false" ht="15.75" hidden="false" customHeight="false" outlineLevel="0" collapsed="false"/>
    <row r="1090" customFormat="false" ht="15.75" hidden="false" customHeight="false" outlineLevel="0" collapsed="false"/>
    <row r="1091" customFormat="false" ht="15.75" hidden="false" customHeight="false" outlineLevel="0" collapsed="false"/>
    <row r="1092" customFormat="false" ht="15.75" hidden="false" customHeight="false" outlineLevel="0" collapsed="false"/>
    <row r="1093" customFormat="false" ht="15.75" hidden="false" customHeight="false" outlineLevel="0" collapsed="false"/>
    <row r="1094" customFormat="false" ht="15.75" hidden="false" customHeight="false" outlineLevel="0" collapsed="false"/>
    <row r="1095" customFormat="false" ht="15.75" hidden="false" customHeight="false" outlineLevel="0" collapsed="false"/>
    <row r="1096" customFormat="false" ht="15.75" hidden="false" customHeight="false" outlineLevel="0" collapsed="false"/>
    <row r="1097" customFormat="false" ht="15.75" hidden="false" customHeight="false" outlineLevel="0" collapsed="false"/>
    <row r="1098" customFormat="false" ht="15.75" hidden="false" customHeight="false" outlineLevel="0" collapsed="false"/>
    <row r="1099" customFormat="false" ht="15.75" hidden="false" customHeight="false" outlineLevel="0" collapsed="false"/>
    <row r="1100" customFormat="false" ht="15.75" hidden="false" customHeight="false" outlineLevel="0" collapsed="false"/>
    <row r="1101" customFormat="false" ht="15.75" hidden="false" customHeight="false" outlineLevel="0" collapsed="false"/>
    <row r="1102" customFormat="false" ht="15.75" hidden="false" customHeight="false" outlineLevel="0" collapsed="false"/>
    <row r="1103" customFormat="false" ht="15.75" hidden="false" customHeight="false" outlineLevel="0" collapsed="false"/>
    <row r="1104" customFormat="false" ht="15.75" hidden="false" customHeight="false" outlineLevel="0" collapsed="false"/>
    <row r="1105" customFormat="false" ht="15.75" hidden="false" customHeight="false" outlineLevel="0" collapsed="false"/>
    <row r="1106" customFormat="false" ht="15.75" hidden="false" customHeight="false" outlineLevel="0" collapsed="false"/>
    <row r="1107" customFormat="false" ht="15.75" hidden="false" customHeight="false" outlineLevel="0" collapsed="false"/>
    <row r="1108" customFormat="false" ht="15.75" hidden="false" customHeight="false" outlineLevel="0" collapsed="false"/>
    <row r="1109" customFormat="false" ht="15.75" hidden="false" customHeight="false" outlineLevel="0" collapsed="false"/>
    <row r="1110" customFormat="false" ht="15.75" hidden="false" customHeight="false" outlineLevel="0" collapsed="false"/>
    <row r="1111" customFormat="false" ht="15.75" hidden="false" customHeight="false" outlineLevel="0" collapsed="false"/>
    <row r="1112" customFormat="false" ht="15.75" hidden="false" customHeight="false" outlineLevel="0" collapsed="false"/>
    <row r="1113" customFormat="false" ht="15.75" hidden="false" customHeight="false" outlineLevel="0" collapsed="false"/>
    <row r="1114" customFormat="false" ht="15.75" hidden="false" customHeight="false" outlineLevel="0" collapsed="false"/>
    <row r="1115" customFormat="false" ht="15.75" hidden="false" customHeight="false" outlineLevel="0" collapsed="false"/>
    <row r="1116" customFormat="false" ht="15.75" hidden="false" customHeight="false" outlineLevel="0" collapsed="false"/>
    <row r="1117" customFormat="false" ht="15.75" hidden="false" customHeight="false" outlineLevel="0" collapsed="false"/>
    <row r="1118" customFormat="false" ht="15.75" hidden="false" customHeight="false" outlineLevel="0" collapsed="false"/>
    <row r="1119" customFormat="false" ht="15.75" hidden="false" customHeight="false" outlineLevel="0" collapsed="false"/>
    <row r="1120" customFormat="false" ht="15.75" hidden="false" customHeight="false" outlineLevel="0" collapsed="false"/>
    <row r="1121" customFormat="false" ht="15.75" hidden="false" customHeight="false" outlineLevel="0" collapsed="false"/>
    <row r="1122" customFormat="false" ht="15.75" hidden="false" customHeight="false" outlineLevel="0" collapsed="false"/>
    <row r="1123" customFormat="false" ht="15.75" hidden="false" customHeight="false" outlineLevel="0" collapsed="false"/>
    <row r="1124" customFormat="false" ht="15.75" hidden="false" customHeight="false" outlineLevel="0" collapsed="false"/>
    <row r="1125" customFormat="false" ht="15.75" hidden="false" customHeight="false" outlineLevel="0" collapsed="false"/>
    <row r="1126" customFormat="false" ht="15.75" hidden="false" customHeight="false" outlineLevel="0" collapsed="false"/>
    <row r="1127" customFormat="false" ht="15.75" hidden="false" customHeight="false" outlineLevel="0" collapsed="false"/>
    <row r="1128" customFormat="false" ht="15.75" hidden="false" customHeight="false" outlineLevel="0" collapsed="false"/>
    <row r="1129" customFormat="false" ht="15.75" hidden="false" customHeight="false" outlineLevel="0" collapsed="false"/>
    <row r="1130" customFormat="false" ht="15.75" hidden="false" customHeight="false" outlineLevel="0" collapsed="false"/>
    <row r="1131" customFormat="false" ht="15.75" hidden="false" customHeight="false" outlineLevel="0" collapsed="false"/>
    <row r="1132" customFormat="false" ht="15.75" hidden="false" customHeight="false" outlineLevel="0" collapsed="false"/>
    <row r="1133" customFormat="false" ht="15.75" hidden="false" customHeight="false" outlineLevel="0" collapsed="false"/>
    <row r="1134" customFormat="false" ht="15.75" hidden="false" customHeight="false" outlineLevel="0" collapsed="false"/>
    <row r="1135" customFormat="false" ht="15.75" hidden="false" customHeight="false" outlineLevel="0" collapsed="false"/>
    <row r="1136" customFormat="false" ht="15.75" hidden="false" customHeight="false" outlineLevel="0" collapsed="false"/>
    <row r="1137" customFormat="false" ht="15.75" hidden="false" customHeight="false" outlineLevel="0" collapsed="false"/>
    <row r="1138" customFormat="false" ht="15.75" hidden="false" customHeight="false" outlineLevel="0" collapsed="false"/>
    <row r="1139" customFormat="false" ht="15.75" hidden="false" customHeight="false" outlineLevel="0" collapsed="false"/>
    <row r="1140" customFormat="false" ht="15.75" hidden="false" customHeight="false" outlineLevel="0" collapsed="false"/>
    <row r="1141" customFormat="false" ht="15.75" hidden="false" customHeight="false" outlineLevel="0" collapsed="false"/>
    <row r="1142" customFormat="false" ht="15.75" hidden="false" customHeight="false" outlineLevel="0" collapsed="false"/>
    <row r="1143" customFormat="false" ht="15.75" hidden="false" customHeight="false" outlineLevel="0" collapsed="false"/>
    <row r="1144" customFormat="false" ht="15.75" hidden="false" customHeight="false" outlineLevel="0" collapsed="false"/>
    <row r="1145" customFormat="false" ht="15.75" hidden="false" customHeight="false" outlineLevel="0" collapsed="false"/>
    <row r="1146" customFormat="false" ht="15.75" hidden="false" customHeight="false" outlineLevel="0" collapsed="false"/>
    <row r="1147" customFormat="false" ht="15.75" hidden="false" customHeight="false" outlineLevel="0" collapsed="false"/>
    <row r="1148" customFormat="false" ht="15.75" hidden="false" customHeight="false" outlineLevel="0" collapsed="false"/>
    <row r="1149" customFormat="false" ht="15.75" hidden="false" customHeight="false" outlineLevel="0" collapsed="false"/>
    <row r="1150" customFormat="false" ht="15.75" hidden="false" customHeight="false" outlineLevel="0" collapsed="false"/>
    <row r="1151" customFormat="false" ht="15.75" hidden="false" customHeight="false" outlineLevel="0" collapsed="false"/>
    <row r="1152" customFormat="false" ht="15.75" hidden="false" customHeight="false" outlineLevel="0" collapsed="false"/>
    <row r="1153" customFormat="false" ht="15.75" hidden="false" customHeight="false" outlineLevel="0" collapsed="false"/>
    <row r="1154" customFormat="false" ht="15.75" hidden="false" customHeight="false" outlineLevel="0" collapsed="false"/>
    <row r="1155" customFormat="false" ht="15.75" hidden="false" customHeight="false" outlineLevel="0" collapsed="false"/>
    <row r="1156" customFormat="false" ht="15.75" hidden="false" customHeight="false" outlineLevel="0" collapsed="false"/>
    <row r="1157" customFormat="false" ht="15.75" hidden="false" customHeight="false" outlineLevel="0" collapsed="false"/>
    <row r="1158" customFormat="false" ht="15.75" hidden="false" customHeight="false" outlineLevel="0" collapsed="false"/>
    <row r="1159" customFormat="false" ht="15.75" hidden="false" customHeight="false" outlineLevel="0" collapsed="false"/>
    <row r="1160" customFormat="false" ht="15.75" hidden="false" customHeight="false" outlineLevel="0" collapsed="false"/>
    <row r="1161" customFormat="false" ht="15.75" hidden="false" customHeight="false" outlineLevel="0" collapsed="false"/>
    <row r="1162" customFormat="false" ht="15.75" hidden="false" customHeight="false" outlineLevel="0" collapsed="false"/>
    <row r="1163" customFormat="false" ht="15.75" hidden="false" customHeight="false" outlineLevel="0" collapsed="false"/>
    <row r="1164" customFormat="false" ht="15.75" hidden="false" customHeight="false" outlineLevel="0" collapsed="false"/>
    <row r="1165" customFormat="false" ht="15.75" hidden="false" customHeight="false" outlineLevel="0" collapsed="false"/>
    <row r="1166" customFormat="false" ht="15.75" hidden="false" customHeight="false" outlineLevel="0" collapsed="false"/>
    <row r="1167" customFormat="false" ht="15.75" hidden="false" customHeight="false" outlineLevel="0" collapsed="false"/>
    <row r="1168" customFormat="false" ht="15.75" hidden="false" customHeight="false" outlineLevel="0" collapsed="false"/>
    <row r="1169" customFormat="false" ht="15.75" hidden="false" customHeight="false" outlineLevel="0" collapsed="false"/>
    <row r="1170" customFormat="false" ht="15.75" hidden="false" customHeight="false" outlineLevel="0" collapsed="false"/>
    <row r="1171" customFormat="false" ht="15.75" hidden="false" customHeight="false" outlineLevel="0" collapsed="false"/>
    <row r="1172" customFormat="false" ht="15.75" hidden="false" customHeight="false" outlineLevel="0" collapsed="false"/>
    <row r="1173" customFormat="false" ht="15.75" hidden="false" customHeight="false" outlineLevel="0" collapsed="false"/>
    <row r="1174" customFormat="false" ht="15.75" hidden="false" customHeight="false" outlineLevel="0" collapsed="false"/>
    <row r="1175" customFormat="false" ht="15.75" hidden="false" customHeight="false" outlineLevel="0" collapsed="false"/>
    <row r="1176" customFormat="false" ht="15.75" hidden="false" customHeight="false" outlineLevel="0" collapsed="false"/>
    <row r="1177" customFormat="false" ht="15.75" hidden="false" customHeight="false" outlineLevel="0" collapsed="false"/>
    <row r="1178" customFormat="false" ht="15.75" hidden="false" customHeight="false" outlineLevel="0" collapsed="false"/>
    <row r="1179" customFormat="false" ht="15.75" hidden="false" customHeight="false" outlineLevel="0" collapsed="false"/>
    <row r="1180" customFormat="false" ht="15.75" hidden="false" customHeight="false" outlineLevel="0" collapsed="false"/>
    <row r="1181" customFormat="false" ht="15.75" hidden="false" customHeight="false" outlineLevel="0" collapsed="false"/>
    <row r="1182" customFormat="false" ht="15.75" hidden="false" customHeight="false" outlineLevel="0" collapsed="false"/>
    <row r="1183" customFormat="false" ht="15.75" hidden="false" customHeight="false" outlineLevel="0" collapsed="false"/>
    <row r="1184" customFormat="false" ht="15.75" hidden="false" customHeight="false" outlineLevel="0" collapsed="false"/>
    <row r="1185" customFormat="false" ht="15.75" hidden="false" customHeight="false" outlineLevel="0" collapsed="false"/>
    <row r="1186" customFormat="false" ht="15.75" hidden="false" customHeight="false" outlineLevel="0" collapsed="false"/>
    <row r="1187" customFormat="false" ht="15.75" hidden="false" customHeight="false" outlineLevel="0" collapsed="false"/>
    <row r="1188" customFormat="false" ht="15.75" hidden="false" customHeight="false" outlineLevel="0" collapsed="false"/>
    <row r="1189" customFormat="false" ht="15.75" hidden="false" customHeight="false" outlineLevel="0" collapsed="false"/>
    <row r="1190" customFormat="false" ht="15.75" hidden="false" customHeight="false" outlineLevel="0" collapsed="false"/>
    <row r="1191" customFormat="false" ht="15.75" hidden="false" customHeight="false" outlineLevel="0" collapsed="false"/>
    <row r="1192" customFormat="false" ht="15.75" hidden="false" customHeight="false" outlineLevel="0" collapsed="false"/>
    <row r="1193" customFormat="false" ht="15.75" hidden="false" customHeight="false" outlineLevel="0" collapsed="false"/>
    <row r="1194" customFormat="false" ht="15.75" hidden="false" customHeight="false" outlineLevel="0" collapsed="false"/>
    <row r="1195" customFormat="false" ht="15.75" hidden="false" customHeight="false" outlineLevel="0" collapsed="false"/>
    <row r="1196" customFormat="false" ht="15.75" hidden="false" customHeight="false" outlineLevel="0" collapsed="false"/>
    <row r="1197" customFormat="false" ht="15.75" hidden="false" customHeight="false" outlineLevel="0" collapsed="false"/>
    <row r="1198" customFormat="false" ht="15.75" hidden="false" customHeight="false" outlineLevel="0" collapsed="false"/>
    <row r="1199" customFormat="false" ht="15.75" hidden="false" customHeight="false" outlineLevel="0" collapsed="false"/>
    <row r="1200" customFormat="false" ht="15.75" hidden="false" customHeight="false" outlineLevel="0" collapsed="false"/>
    <row r="1201" customFormat="false" ht="15.75" hidden="false" customHeight="false" outlineLevel="0" collapsed="false"/>
    <row r="1202" customFormat="false" ht="15.75" hidden="false" customHeight="false" outlineLevel="0" collapsed="false"/>
    <row r="1203" customFormat="false" ht="15.75" hidden="false" customHeight="false" outlineLevel="0" collapsed="false"/>
    <row r="1204" customFormat="false" ht="15.75" hidden="false" customHeight="false" outlineLevel="0" collapsed="false"/>
    <row r="1205" customFormat="false" ht="15.75" hidden="false" customHeight="false" outlineLevel="0" collapsed="false"/>
    <row r="1206" customFormat="false" ht="15.75" hidden="false" customHeight="false" outlineLevel="0" collapsed="false"/>
    <row r="1207" customFormat="false" ht="15.75" hidden="false" customHeight="false" outlineLevel="0" collapsed="false"/>
    <row r="1208" customFormat="false" ht="15.75" hidden="false" customHeight="false" outlineLevel="0" collapsed="false"/>
    <row r="1209" customFormat="false" ht="15.75" hidden="false" customHeight="false" outlineLevel="0" collapsed="false"/>
    <row r="1210" customFormat="false" ht="15.75" hidden="false" customHeight="false" outlineLevel="0" collapsed="false"/>
    <row r="1211" customFormat="false" ht="15.75" hidden="false" customHeight="false" outlineLevel="0" collapsed="false"/>
    <row r="1212" customFormat="false" ht="15.75" hidden="false" customHeight="false" outlineLevel="0" collapsed="false"/>
    <row r="1213" customFormat="false" ht="15.75" hidden="false" customHeight="false" outlineLevel="0" collapsed="false"/>
    <row r="1214" customFormat="false" ht="15.75" hidden="false" customHeight="false" outlineLevel="0" collapsed="false"/>
    <row r="1215" customFormat="false" ht="15.75" hidden="false" customHeight="false" outlineLevel="0" collapsed="false"/>
    <row r="1216" customFormat="false" ht="15.75" hidden="false" customHeight="false" outlineLevel="0" collapsed="false"/>
    <row r="1217" customFormat="false" ht="15.75" hidden="false" customHeight="false" outlineLevel="0" collapsed="false"/>
    <row r="1218" customFormat="false" ht="15.75" hidden="false" customHeight="false" outlineLevel="0" collapsed="false"/>
    <row r="1219" customFormat="false" ht="15.75" hidden="false" customHeight="false" outlineLevel="0" collapsed="false"/>
    <row r="1220" customFormat="false" ht="15.75" hidden="false" customHeight="false" outlineLevel="0" collapsed="false"/>
    <row r="1221" customFormat="false" ht="15.75" hidden="false" customHeight="false" outlineLevel="0" collapsed="false"/>
    <row r="1222" customFormat="false" ht="15.75" hidden="false" customHeight="false" outlineLevel="0" collapsed="false"/>
    <row r="1223" customFormat="false" ht="15.75" hidden="false" customHeight="false" outlineLevel="0" collapsed="false"/>
    <row r="1224" customFormat="false" ht="15.75" hidden="false" customHeight="false" outlineLevel="0" collapsed="false"/>
    <row r="1225" customFormat="false" ht="15.75" hidden="false" customHeight="false" outlineLevel="0" collapsed="false"/>
    <row r="1226" customFormat="false" ht="15.75" hidden="false" customHeight="false" outlineLevel="0" collapsed="false"/>
    <row r="1227" customFormat="false" ht="15.75" hidden="false" customHeight="false" outlineLevel="0" collapsed="false"/>
    <row r="1228" customFormat="false" ht="15.75" hidden="false" customHeight="false" outlineLevel="0" collapsed="false"/>
    <row r="1229" customFormat="false" ht="15.75" hidden="false" customHeight="false" outlineLevel="0" collapsed="false"/>
    <row r="1230" customFormat="false" ht="15.75" hidden="false" customHeight="false" outlineLevel="0" collapsed="false"/>
    <row r="1231" customFormat="false" ht="15.75" hidden="false" customHeight="false" outlineLevel="0" collapsed="false"/>
    <row r="1232" customFormat="false" ht="15.75" hidden="false" customHeight="false" outlineLevel="0" collapsed="false"/>
    <row r="1233" customFormat="false" ht="15.75" hidden="false" customHeight="false" outlineLevel="0" collapsed="false"/>
    <row r="1234" customFormat="false" ht="15.75" hidden="false" customHeight="false" outlineLevel="0" collapsed="false"/>
    <row r="1235" customFormat="false" ht="15.75" hidden="false" customHeight="false" outlineLevel="0" collapsed="false"/>
    <row r="1236" customFormat="false" ht="15.75" hidden="false" customHeight="false" outlineLevel="0" collapsed="false"/>
    <row r="1237" customFormat="false" ht="15.75" hidden="false" customHeight="false" outlineLevel="0" collapsed="false"/>
    <row r="1238" customFormat="false" ht="15.75" hidden="false" customHeight="false" outlineLevel="0" collapsed="false"/>
    <row r="1239" customFormat="false" ht="15.75" hidden="false" customHeight="false" outlineLevel="0" collapsed="false"/>
    <row r="1240" customFormat="false" ht="15.75" hidden="false" customHeight="false" outlineLevel="0" collapsed="false"/>
    <row r="1241" customFormat="false" ht="15.75" hidden="false" customHeight="false" outlineLevel="0" collapsed="false"/>
    <row r="1242" customFormat="false" ht="15.75" hidden="false" customHeight="false" outlineLevel="0" collapsed="false"/>
    <row r="1243" customFormat="false" ht="15.75" hidden="false" customHeight="false" outlineLevel="0" collapsed="false"/>
    <row r="1244" customFormat="false" ht="15.75" hidden="false" customHeight="false" outlineLevel="0" collapsed="false"/>
    <row r="1245" customFormat="false" ht="15.75" hidden="false" customHeight="false" outlineLevel="0" collapsed="false"/>
    <row r="1246" customFormat="false" ht="15.75" hidden="false" customHeight="false" outlineLevel="0" collapsed="false"/>
    <row r="1247" customFormat="false" ht="15.75" hidden="false" customHeight="false" outlineLevel="0" collapsed="false"/>
    <row r="1248" customFormat="false" ht="15.75" hidden="false" customHeight="false" outlineLevel="0" collapsed="false"/>
    <row r="1249" customFormat="false" ht="15.75" hidden="false" customHeight="false" outlineLevel="0" collapsed="false"/>
    <row r="1250" customFormat="false" ht="15.75" hidden="false" customHeight="false" outlineLevel="0" collapsed="false"/>
    <row r="1251" customFormat="false" ht="15.75" hidden="false" customHeight="false" outlineLevel="0" collapsed="false"/>
    <row r="1252" customFormat="false" ht="15.75" hidden="false" customHeight="false" outlineLevel="0" collapsed="false"/>
    <row r="1253" customFormat="false" ht="15.75" hidden="false" customHeight="false" outlineLevel="0" collapsed="false"/>
    <row r="1254" customFormat="false" ht="15.75" hidden="false" customHeight="false" outlineLevel="0" collapsed="false"/>
    <row r="1255" customFormat="false" ht="15.75" hidden="false" customHeight="false" outlineLevel="0" collapsed="false"/>
    <row r="1256" customFormat="false" ht="15.75" hidden="false" customHeight="false" outlineLevel="0" collapsed="false"/>
    <row r="1257" customFormat="false" ht="15.75" hidden="false" customHeight="false" outlineLevel="0" collapsed="false"/>
    <row r="1258" customFormat="false" ht="15.75" hidden="false" customHeight="false" outlineLevel="0" collapsed="false"/>
    <row r="1259" customFormat="false" ht="15.75" hidden="false" customHeight="false" outlineLevel="0" collapsed="false"/>
    <row r="1260" customFormat="false" ht="15.75" hidden="false" customHeight="false" outlineLevel="0" collapsed="false"/>
    <row r="1261" customFormat="false" ht="15.75" hidden="false" customHeight="false" outlineLevel="0" collapsed="false"/>
    <row r="1262" customFormat="false" ht="15.75" hidden="false" customHeight="false" outlineLevel="0" collapsed="false"/>
    <row r="1263" customFormat="false" ht="15.75" hidden="false" customHeight="false" outlineLevel="0" collapsed="false"/>
    <row r="1264" customFormat="false" ht="15.75" hidden="false" customHeight="false" outlineLevel="0" collapsed="false"/>
    <row r="1265" customFormat="false" ht="15.75" hidden="false" customHeight="false" outlineLevel="0" collapsed="false"/>
    <row r="1266" customFormat="false" ht="15.75" hidden="false" customHeight="false" outlineLevel="0" collapsed="false"/>
    <row r="1267" customFormat="false" ht="15.75" hidden="false" customHeight="false" outlineLevel="0" collapsed="false"/>
    <row r="1268" customFormat="false" ht="15.75" hidden="false" customHeight="false" outlineLevel="0" collapsed="false"/>
    <row r="1269" customFormat="false" ht="15.75" hidden="false" customHeight="false" outlineLevel="0" collapsed="false"/>
    <row r="1270" customFormat="false" ht="15.75" hidden="false" customHeight="false" outlineLevel="0" collapsed="false"/>
    <row r="1271" customFormat="false" ht="15.75" hidden="false" customHeight="false" outlineLevel="0" collapsed="false"/>
    <row r="1272" customFormat="false" ht="15.75" hidden="false" customHeight="false" outlineLevel="0" collapsed="false"/>
    <row r="1273" customFormat="false" ht="15.75" hidden="false" customHeight="false" outlineLevel="0" collapsed="false"/>
    <row r="1274" customFormat="false" ht="15.75" hidden="false" customHeight="false" outlineLevel="0" collapsed="false"/>
    <row r="1275" customFormat="false" ht="15.75" hidden="false" customHeight="false" outlineLevel="0" collapsed="false"/>
    <row r="1276" customFormat="false" ht="15.75" hidden="false" customHeight="false" outlineLevel="0" collapsed="false"/>
    <row r="1277" customFormat="false" ht="15.75" hidden="false" customHeight="false" outlineLevel="0" collapsed="false"/>
    <row r="1278" customFormat="false" ht="15.75" hidden="false" customHeight="false" outlineLevel="0" collapsed="false"/>
    <row r="1279" customFormat="false" ht="15.75" hidden="false" customHeight="false" outlineLevel="0" collapsed="false"/>
    <row r="1280" customFormat="false" ht="15.75" hidden="false" customHeight="false" outlineLevel="0" collapsed="false"/>
    <row r="1281" customFormat="false" ht="15.75" hidden="false" customHeight="false" outlineLevel="0" collapsed="false"/>
    <row r="1282" customFormat="false" ht="15.75" hidden="false" customHeight="false" outlineLevel="0" collapsed="false"/>
    <row r="1283" customFormat="false" ht="15.75" hidden="false" customHeight="false" outlineLevel="0" collapsed="false"/>
    <row r="1284" customFormat="false" ht="15.75" hidden="false" customHeight="false" outlineLevel="0" collapsed="false"/>
    <row r="1285" customFormat="false" ht="15.75" hidden="false" customHeight="false" outlineLevel="0" collapsed="false"/>
    <row r="1286" customFormat="false" ht="15.75" hidden="false" customHeight="false" outlineLevel="0" collapsed="false"/>
    <row r="1287" customFormat="false" ht="15.75" hidden="false" customHeight="false" outlineLevel="0" collapsed="false"/>
    <row r="1288" customFormat="false" ht="15.75" hidden="false" customHeight="false" outlineLevel="0" collapsed="false"/>
    <row r="1289" customFormat="false" ht="15.75" hidden="false" customHeight="false" outlineLevel="0" collapsed="false"/>
    <row r="1290" customFormat="false" ht="15.75" hidden="false" customHeight="false" outlineLevel="0" collapsed="false"/>
    <row r="1291" customFormat="false" ht="15.75" hidden="false" customHeight="false" outlineLevel="0" collapsed="false"/>
    <row r="1292" customFormat="false" ht="15.75" hidden="false" customHeight="false" outlineLevel="0" collapsed="false"/>
    <row r="1293" customFormat="false" ht="15.75" hidden="false" customHeight="false" outlineLevel="0" collapsed="false"/>
    <row r="1294" customFormat="false" ht="15.75" hidden="false" customHeight="false" outlineLevel="0" collapsed="false"/>
    <row r="1295" customFormat="false" ht="15.75" hidden="false" customHeight="false" outlineLevel="0" collapsed="false"/>
    <row r="1296" customFormat="false" ht="15.75" hidden="false" customHeight="false" outlineLevel="0" collapsed="false"/>
    <row r="1297" customFormat="false" ht="15.75" hidden="false" customHeight="false" outlineLevel="0" collapsed="false"/>
    <row r="1298" customFormat="false" ht="15.75" hidden="false" customHeight="false" outlineLevel="0" collapsed="false"/>
    <row r="1299" customFormat="false" ht="15.75" hidden="false" customHeight="false" outlineLevel="0" collapsed="false"/>
    <row r="1300" customFormat="false" ht="15.75" hidden="false" customHeight="false" outlineLevel="0" collapsed="false"/>
    <row r="1301" customFormat="false" ht="15.75" hidden="false" customHeight="false" outlineLevel="0" collapsed="false"/>
    <row r="1302" customFormat="false" ht="15.75" hidden="false" customHeight="false" outlineLevel="0" collapsed="false"/>
    <row r="1303" customFormat="false" ht="15.75" hidden="false" customHeight="false" outlineLevel="0" collapsed="false"/>
    <row r="1304" customFormat="false" ht="15.75" hidden="false" customHeight="false" outlineLevel="0" collapsed="false"/>
    <row r="1305" customFormat="false" ht="15.75" hidden="false" customHeight="false" outlineLevel="0" collapsed="false"/>
    <row r="1306" customFormat="false" ht="15.75" hidden="false" customHeight="false" outlineLevel="0" collapsed="false"/>
    <row r="1307" customFormat="false" ht="15.75" hidden="false" customHeight="false" outlineLevel="0" collapsed="false"/>
    <row r="1308" customFormat="false" ht="15.75" hidden="false" customHeight="false" outlineLevel="0" collapsed="false"/>
    <row r="1309" customFormat="false" ht="15.75" hidden="false" customHeight="false" outlineLevel="0" collapsed="false"/>
    <row r="1310" customFormat="false" ht="15.75" hidden="false" customHeight="false" outlineLevel="0" collapsed="false"/>
    <row r="1311" customFormat="false" ht="15.75" hidden="false" customHeight="false" outlineLevel="0" collapsed="false"/>
    <row r="1312" customFormat="false" ht="15.75" hidden="false" customHeight="false" outlineLevel="0" collapsed="false"/>
    <row r="1313" customFormat="false" ht="15.75" hidden="false" customHeight="false" outlineLevel="0" collapsed="false"/>
    <row r="1314" customFormat="false" ht="15.75" hidden="false" customHeight="false" outlineLevel="0" collapsed="false"/>
    <row r="1315" customFormat="false" ht="15.75" hidden="false" customHeight="false" outlineLevel="0" collapsed="false"/>
    <row r="1316" customFormat="false" ht="15.75" hidden="false" customHeight="false" outlineLevel="0" collapsed="false"/>
    <row r="1317" customFormat="false" ht="15.75" hidden="false" customHeight="false" outlineLevel="0" collapsed="false"/>
    <row r="1318" customFormat="false" ht="15.75" hidden="false" customHeight="false" outlineLevel="0" collapsed="false"/>
    <row r="1319" customFormat="false" ht="15.75" hidden="false" customHeight="false" outlineLevel="0" collapsed="false"/>
    <row r="1320" customFormat="false" ht="15.75" hidden="false" customHeight="false" outlineLevel="0" collapsed="false"/>
    <row r="1321" customFormat="false" ht="15.75" hidden="false" customHeight="false" outlineLevel="0" collapsed="false"/>
    <row r="1322" customFormat="false" ht="15.75" hidden="false" customHeight="false" outlineLevel="0" collapsed="false"/>
    <row r="1323" customFormat="false" ht="15.75" hidden="false" customHeight="false" outlineLevel="0" collapsed="false"/>
    <row r="1324" customFormat="false" ht="15.75" hidden="false" customHeight="false" outlineLevel="0" collapsed="false"/>
    <row r="1325" customFormat="false" ht="15.75" hidden="false" customHeight="false" outlineLevel="0" collapsed="false"/>
    <row r="1326" customFormat="false" ht="15.75" hidden="false" customHeight="false" outlineLevel="0" collapsed="false"/>
    <row r="1327" customFormat="false" ht="15.75" hidden="false" customHeight="false" outlineLevel="0" collapsed="false"/>
    <row r="1328" customFormat="false" ht="15.75" hidden="false" customHeight="false" outlineLevel="0" collapsed="false"/>
    <row r="1329" customFormat="false" ht="15.75" hidden="false" customHeight="false" outlineLevel="0" collapsed="false"/>
    <row r="1330" customFormat="false" ht="15.75" hidden="false" customHeight="false" outlineLevel="0" collapsed="false"/>
    <row r="1331" customFormat="false" ht="15.75" hidden="false" customHeight="false" outlineLevel="0" collapsed="false"/>
    <row r="1332" customFormat="false" ht="15.75" hidden="false" customHeight="false" outlineLevel="0" collapsed="false"/>
    <row r="1333" customFormat="false" ht="15.75" hidden="false" customHeight="false" outlineLevel="0" collapsed="false"/>
    <row r="1334" customFormat="false" ht="15.75" hidden="false" customHeight="false" outlineLevel="0" collapsed="false"/>
    <row r="1335" customFormat="false" ht="15.75" hidden="false" customHeight="false" outlineLevel="0" collapsed="false"/>
    <row r="1336" customFormat="false" ht="15.75" hidden="false" customHeight="false" outlineLevel="0" collapsed="false"/>
    <row r="1337" customFormat="false" ht="15.75" hidden="false" customHeight="false" outlineLevel="0" collapsed="false"/>
    <row r="1338" customFormat="false" ht="15.75" hidden="false" customHeight="false" outlineLevel="0" collapsed="false"/>
    <row r="1339" customFormat="false" ht="15.75" hidden="false" customHeight="false" outlineLevel="0" collapsed="false"/>
    <row r="1340" customFormat="false" ht="15.75" hidden="false" customHeight="false" outlineLevel="0" collapsed="false"/>
    <row r="1341" customFormat="false" ht="15.75" hidden="false" customHeight="false" outlineLevel="0" collapsed="false"/>
    <row r="1342" customFormat="false" ht="15.75" hidden="false" customHeight="false" outlineLevel="0" collapsed="false"/>
    <row r="1343" customFormat="false" ht="15.75" hidden="false" customHeight="false" outlineLevel="0" collapsed="false"/>
    <row r="1344" customFormat="false" ht="15.75" hidden="false" customHeight="false" outlineLevel="0" collapsed="false"/>
    <row r="1345" customFormat="false" ht="15.75" hidden="false" customHeight="false" outlineLevel="0" collapsed="false"/>
    <row r="1346" customFormat="false" ht="15.75" hidden="false" customHeight="false" outlineLevel="0" collapsed="false"/>
    <row r="1347" customFormat="false" ht="15.75" hidden="false" customHeight="false" outlineLevel="0" collapsed="false"/>
    <row r="1348" customFormat="false" ht="15.75" hidden="false" customHeight="false" outlineLevel="0" collapsed="false"/>
    <row r="1349" customFormat="false" ht="15.75" hidden="false" customHeight="false" outlineLevel="0" collapsed="false"/>
    <row r="1350" customFormat="false" ht="15.75" hidden="false" customHeight="false" outlineLevel="0" collapsed="false"/>
    <row r="1351" customFormat="false" ht="15.75" hidden="false" customHeight="false" outlineLevel="0" collapsed="false"/>
    <row r="1352" customFormat="false" ht="15.75" hidden="false" customHeight="false" outlineLevel="0" collapsed="false"/>
    <row r="1353" customFormat="false" ht="15.75" hidden="false" customHeight="false" outlineLevel="0" collapsed="false"/>
    <row r="1354" customFormat="false" ht="15.75" hidden="false" customHeight="false" outlineLevel="0" collapsed="false"/>
    <row r="1355" customFormat="false" ht="15.75" hidden="false" customHeight="false" outlineLevel="0" collapsed="false"/>
    <row r="1356" customFormat="false" ht="15.75" hidden="false" customHeight="false" outlineLevel="0" collapsed="false"/>
    <row r="1357" customFormat="false" ht="15.75" hidden="false" customHeight="false" outlineLevel="0" collapsed="false"/>
    <row r="1358" customFormat="false" ht="15.75" hidden="false" customHeight="false" outlineLevel="0" collapsed="false"/>
    <row r="1359" customFormat="false" ht="15.75" hidden="false" customHeight="false" outlineLevel="0" collapsed="false"/>
    <row r="1360" customFormat="false" ht="15.75" hidden="false" customHeight="false" outlineLevel="0" collapsed="false"/>
    <row r="1361" customFormat="false" ht="15.75" hidden="false" customHeight="false" outlineLevel="0" collapsed="false"/>
    <row r="1362" customFormat="false" ht="15.75" hidden="false" customHeight="false" outlineLevel="0" collapsed="false"/>
    <row r="1363" customFormat="false" ht="15.75" hidden="false" customHeight="false" outlineLevel="0" collapsed="false"/>
    <row r="1364" customFormat="false" ht="15.75" hidden="false" customHeight="false" outlineLevel="0" collapsed="false"/>
    <row r="1365" customFormat="false" ht="15.75" hidden="false" customHeight="false" outlineLevel="0" collapsed="false"/>
    <row r="1366" customFormat="false" ht="15.75" hidden="false" customHeight="false" outlineLevel="0" collapsed="false"/>
    <row r="1367" customFormat="false" ht="15.75" hidden="false" customHeight="false" outlineLevel="0" collapsed="false"/>
    <row r="1368" customFormat="false" ht="15.75" hidden="false" customHeight="false" outlineLevel="0" collapsed="false"/>
    <row r="1369" customFormat="false" ht="15.75" hidden="false" customHeight="false" outlineLevel="0" collapsed="false"/>
    <row r="1370" customFormat="false" ht="15.75" hidden="false" customHeight="false" outlineLevel="0" collapsed="false"/>
    <row r="1371" customFormat="false" ht="15.75" hidden="false" customHeight="false" outlineLevel="0" collapsed="false"/>
    <row r="1372" customFormat="false" ht="15.75" hidden="false" customHeight="false" outlineLevel="0" collapsed="false"/>
    <row r="1373" customFormat="false" ht="15.75" hidden="false" customHeight="false" outlineLevel="0" collapsed="false"/>
    <row r="1374" customFormat="false" ht="15.75" hidden="false" customHeight="false" outlineLevel="0" collapsed="false"/>
    <row r="1375" customFormat="false" ht="15.75" hidden="false" customHeight="false" outlineLevel="0" collapsed="false"/>
    <row r="1376" customFormat="false" ht="15.75" hidden="false" customHeight="false" outlineLevel="0" collapsed="false"/>
    <row r="1377" customFormat="false" ht="15.75" hidden="false" customHeight="false" outlineLevel="0" collapsed="false"/>
    <row r="1378" customFormat="false" ht="15.75" hidden="false" customHeight="false" outlineLevel="0" collapsed="false"/>
    <row r="1379" customFormat="false" ht="15.75" hidden="false" customHeight="false" outlineLevel="0" collapsed="false"/>
    <row r="1380" customFormat="false" ht="15.75" hidden="false" customHeight="false" outlineLevel="0" collapsed="false"/>
    <row r="1381" customFormat="false" ht="15.75" hidden="false" customHeight="false" outlineLevel="0" collapsed="false"/>
    <row r="1382" customFormat="false" ht="15.75" hidden="false" customHeight="false" outlineLevel="0" collapsed="false"/>
    <row r="1383" customFormat="false" ht="15.75" hidden="false" customHeight="false" outlineLevel="0" collapsed="false"/>
    <row r="1384" customFormat="false" ht="15.75" hidden="false" customHeight="false" outlineLevel="0" collapsed="false"/>
    <row r="1385" customFormat="false" ht="15.75" hidden="false" customHeight="false" outlineLevel="0" collapsed="false"/>
    <row r="1386" customFormat="false" ht="15.75" hidden="false" customHeight="false" outlineLevel="0" collapsed="false"/>
    <row r="1387" customFormat="false" ht="15.75" hidden="false" customHeight="false" outlineLevel="0" collapsed="false"/>
    <row r="1388" customFormat="false" ht="15.75" hidden="false" customHeight="false" outlineLevel="0" collapsed="false"/>
    <row r="1389" customFormat="false" ht="15.75" hidden="false" customHeight="false" outlineLevel="0" collapsed="false"/>
    <row r="1390" customFormat="false" ht="15.75" hidden="false" customHeight="false" outlineLevel="0" collapsed="false"/>
    <row r="1391" customFormat="false" ht="15.75" hidden="false" customHeight="false" outlineLevel="0" collapsed="false"/>
    <row r="1392" customFormat="false" ht="15.75" hidden="false" customHeight="false" outlineLevel="0" collapsed="false"/>
    <row r="1393" customFormat="false" ht="15.75" hidden="false" customHeight="false" outlineLevel="0" collapsed="false"/>
    <row r="1394" customFormat="false" ht="15.75" hidden="false" customHeight="false" outlineLevel="0" collapsed="false"/>
    <row r="1395" customFormat="false" ht="15.75" hidden="false" customHeight="false" outlineLevel="0" collapsed="false"/>
    <row r="1396" customFormat="false" ht="15.75" hidden="false" customHeight="false" outlineLevel="0" collapsed="false"/>
    <row r="1397" customFormat="false" ht="15.75" hidden="false" customHeight="false" outlineLevel="0" collapsed="false"/>
    <row r="1398" customFormat="false" ht="15.75" hidden="false" customHeight="false" outlineLevel="0" collapsed="false"/>
    <row r="1399" customFormat="false" ht="15.75" hidden="false" customHeight="false" outlineLevel="0" collapsed="false"/>
    <row r="1400" customFormat="false" ht="15.75" hidden="false" customHeight="false" outlineLevel="0" collapsed="false"/>
    <row r="1401" customFormat="false" ht="15.75" hidden="false" customHeight="false" outlineLevel="0" collapsed="false"/>
    <row r="1402" customFormat="false" ht="15.75" hidden="false" customHeight="false" outlineLevel="0" collapsed="false"/>
    <row r="1403" customFormat="false" ht="15.75" hidden="false" customHeight="false" outlineLevel="0" collapsed="false"/>
    <row r="1404" customFormat="false" ht="15.75" hidden="false" customHeight="false" outlineLevel="0" collapsed="false"/>
    <row r="1405" customFormat="false" ht="15.75" hidden="false" customHeight="false" outlineLevel="0" collapsed="false"/>
    <row r="1406" customFormat="false" ht="15.75" hidden="false" customHeight="false" outlineLevel="0" collapsed="false"/>
    <row r="1407" customFormat="false" ht="15.75" hidden="false" customHeight="false" outlineLevel="0" collapsed="false"/>
    <row r="1408" customFormat="false" ht="15.75" hidden="false" customHeight="false" outlineLevel="0" collapsed="false"/>
    <row r="1409" customFormat="false" ht="15.75" hidden="false" customHeight="false" outlineLevel="0" collapsed="false"/>
    <row r="1410" customFormat="false" ht="15.75" hidden="false" customHeight="false" outlineLevel="0" collapsed="false"/>
    <row r="1411" customFormat="false" ht="15.75" hidden="false" customHeight="false" outlineLevel="0" collapsed="false"/>
    <row r="1412" customFormat="false" ht="15.75" hidden="false" customHeight="false" outlineLevel="0" collapsed="false"/>
    <row r="1413" customFormat="false" ht="15.75" hidden="false" customHeight="false" outlineLevel="0" collapsed="false"/>
    <row r="1414" customFormat="false" ht="15.75" hidden="false" customHeight="false" outlineLevel="0" collapsed="false"/>
    <row r="1415" customFormat="false" ht="15.75" hidden="false" customHeight="false" outlineLevel="0" collapsed="false"/>
    <row r="1416" customFormat="false" ht="15.75" hidden="false" customHeight="false" outlineLevel="0" collapsed="false"/>
    <row r="1417" customFormat="false" ht="15.75" hidden="false" customHeight="false" outlineLevel="0" collapsed="false"/>
    <row r="1418" customFormat="false" ht="15.75" hidden="false" customHeight="false" outlineLevel="0" collapsed="false"/>
    <row r="1419" customFormat="false" ht="15.75" hidden="false" customHeight="false" outlineLevel="0" collapsed="false"/>
    <row r="1420" customFormat="false" ht="15.75" hidden="false" customHeight="false" outlineLevel="0" collapsed="false"/>
    <row r="1421" customFormat="false" ht="15.75" hidden="false" customHeight="false" outlineLevel="0" collapsed="false"/>
    <row r="1422" customFormat="false" ht="15.75" hidden="false" customHeight="false" outlineLevel="0" collapsed="false"/>
    <row r="1423" customFormat="false" ht="15.75" hidden="false" customHeight="false" outlineLevel="0" collapsed="false"/>
    <row r="1424" customFormat="false" ht="15.75" hidden="false" customHeight="false" outlineLevel="0" collapsed="false"/>
    <row r="1425" customFormat="false" ht="15.75" hidden="false" customHeight="false" outlineLevel="0" collapsed="false"/>
    <row r="1426" customFormat="false" ht="15.75" hidden="false" customHeight="false" outlineLevel="0" collapsed="false"/>
    <row r="1427" customFormat="false" ht="15.75" hidden="false" customHeight="false" outlineLevel="0" collapsed="false"/>
    <row r="1428" customFormat="false" ht="15.75" hidden="false" customHeight="false" outlineLevel="0" collapsed="false"/>
    <row r="1429" customFormat="false" ht="15.75" hidden="false" customHeight="false" outlineLevel="0" collapsed="false"/>
    <row r="1430" customFormat="false" ht="15.75" hidden="false" customHeight="false" outlineLevel="0" collapsed="false"/>
    <row r="1431" customFormat="false" ht="15.75" hidden="false" customHeight="false" outlineLevel="0" collapsed="false"/>
    <row r="1432" customFormat="false" ht="15.75" hidden="false" customHeight="false" outlineLevel="0" collapsed="false"/>
    <row r="1433" customFormat="false" ht="15.75" hidden="false" customHeight="false" outlineLevel="0" collapsed="false"/>
    <row r="1434" customFormat="false" ht="15.75" hidden="false" customHeight="false" outlineLevel="0" collapsed="false"/>
    <row r="1435" customFormat="false" ht="15.75" hidden="false" customHeight="false" outlineLevel="0" collapsed="false"/>
    <row r="1436" customFormat="false" ht="15.75" hidden="false" customHeight="false" outlineLevel="0" collapsed="false"/>
    <row r="1437" customFormat="false" ht="15.75" hidden="false" customHeight="false" outlineLevel="0" collapsed="false"/>
    <row r="1438" customFormat="false" ht="15.75" hidden="false" customHeight="false" outlineLevel="0" collapsed="false"/>
    <row r="1439" customFormat="false" ht="15.75" hidden="false" customHeight="false" outlineLevel="0" collapsed="false"/>
    <row r="1440" customFormat="false" ht="15.75" hidden="false" customHeight="false" outlineLevel="0" collapsed="false"/>
    <row r="1441" customFormat="false" ht="15.75" hidden="false" customHeight="false" outlineLevel="0" collapsed="false"/>
    <row r="1442" customFormat="false" ht="15.75" hidden="false" customHeight="false" outlineLevel="0" collapsed="false"/>
    <row r="1443" customFormat="false" ht="15.75" hidden="false" customHeight="false" outlineLevel="0" collapsed="false"/>
    <row r="1444" customFormat="false" ht="15.75" hidden="false" customHeight="false" outlineLevel="0" collapsed="false"/>
    <row r="1445" customFormat="false" ht="15.75" hidden="false" customHeight="false" outlineLevel="0" collapsed="false"/>
    <row r="1446" customFormat="false" ht="15.75" hidden="false" customHeight="false" outlineLevel="0" collapsed="false"/>
    <row r="1447" customFormat="false" ht="15.75" hidden="false" customHeight="false" outlineLevel="0" collapsed="false"/>
    <row r="1448" customFormat="false" ht="15.75" hidden="false" customHeight="false" outlineLevel="0" collapsed="false"/>
    <row r="1449" customFormat="false" ht="15.75" hidden="false" customHeight="false" outlineLevel="0" collapsed="false"/>
    <row r="1450" customFormat="false" ht="15.75" hidden="false" customHeight="false" outlineLevel="0" collapsed="false"/>
    <row r="1451" customFormat="false" ht="15.75" hidden="false" customHeight="false" outlineLevel="0" collapsed="false"/>
    <row r="1452" customFormat="false" ht="15.75" hidden="false" customHeight="false" outlineLevel="0" collapsed="false"/>
    <row r="1453" customFormat="false" ht="15.75" hidden="false" customHeight="false" outlineLevel="0" collapsed="false"/>
    <row r="1454" customFormat="false" ht="15.75" hidden="false" customHeight="false" outlineLevel="0" collapsed="false"/>
    <row r="1455" customFormat="false" ht="15.75" hidden="false" customHeight="false" outlineLevel="0" collapsed="false"/>
    <row r="1456" customFormat="false" ht="15.75" hidden="false" customHeight="false" outlineLevel="0" collapsed="false"/>
    <row r="1457" customFormat="false" ht="15.75" hidden="false" customHeight="false" outlineLevel="0" collapsed="false"/>
    <row r="1458" customFormat="false" ht="15.75" hidden="false" customHeight="false" outlineLevel="0" collapsed="false"/>
    <row r="1459" customFormat="false" ht="15.75" hidden="false" customHeight="false" outlineLevel="0" collapsed="false"/>
    <row r="1460" customFormat="false" ht="15.75" hidden="false" customHeight="false" outlineLevel="0" collapsed="false"/>
    <row r="1461" customFormat="false" ht="15.75" hidden="false" customHeight="false" outlineLevel="0" collapsed="false"/>
    <row r="1462" customFormat="false" ht="15.75" hidden="false" customHeight="false" outlineLevel="0" collapsed="false"/>
    <row r="1463" customFormat="false" ht="15.75" hidden="false" customHeight="false" outlineLevel="0" collapsed="false"/>
    <row r="1464" customFormat="false" ht="15.75" hidden="false" customHeight="false" outlineLevel="0" collapsed="false"/>
    <row r="1465" customFormat="false" ht="15.75" hidden="false" customHeight="false" outlineLevel="0" collapsed="false"/>
    <row r="1466" customFormat="false" ht="15.75" hidden="false" customHeight="false" outlineLevel="0" collapsed="false"/>
    <row r="1467" customFormat="false" ht="15.75" hidden="false" customHeight="false" outlineLevel="0" collapsed="false"/>
    <row r="1468" customFormat="false" ht="15.75" hidden="false" customHeight="false" outlineLevel="0" collapsed="false"/>
    <row r="1469" customFormat="false" ht="15.75" hidden="false" customHeight="false" outlineLevel="0" collapsed="false"/>
    <row r="1470" customFormat="false" ht="15.75" hidden="false" customHeight="false" outlineLevel="0" collapsed="false"/>
    <row r="1471" customFormat="false" ht="15.75" hidden="false" customHeight="false" outlineLevel="0" collapsed="false"/>
    <row r="1472" customFormat="false" ht="15.75" hidden="false" customHeight="false" outlineLevel="0" collapsed="false"/>
    <row r="1473" customFormat="false" ht="15.75" hidden="false" customHeight="false" outlineLevel="0" collapsed="false"/>
    <row r="1474" customFormat="false" ht="15.75" hidden="false" customHeight="false" outlineLevel="0" collapsed="false"/>
    <row r="1475" customFormat="false" ht="15.75" hidden="false" customHeight="false" outlineLevel="0" collapsed="false"/>
    <row r="1476" customFormat="false" ht="15.75" hidden="false" customHeight="false" outlineLevel="0" collapsed="false"/>
    <row r="1477" customFormat="false" ht="15.75" hidden="false" customHeight="false" outlineLevel="0" collapsed="false"/>
    <row r="1478" customFormat="false" ht="15.75" hidden="false" customHeight="false" outlineLevel="0" collapsed="false"/>
    <row r="1479" customFormat="false" ht="15.75" hidden="false" customHeight="false" outlineLevel="0" collapsed="false"/>
    <row r="1480" customFormat="false" ht="15.75" hidden="false" customHeight="false" outlineLevel="0" collapsed="false"/>
    <row r="1481" customFormat="false" ht="15.75" hidden="false" customHeight="false" outlineLevel="0" collapsed="false"/>
    <row r="1482" customFormat="false" ht="15.75" hidden="false" customHeight="false" outlineLevel="0" collapsed="false"/>
    <row r="1483" customFormat="false" ht="15.75" hidden="false" customHeight="false" outlineLevel="0" collapsed="false"/>
    <row r="1484" customFormat="false" ht="15.75" hidden="false" customHeight="false" outlineLevel="0" collapsed="false"/>
    <row r="1485" customFormat="false" ht="15.75" hidden="false" customHeight="false" outlineLevel="0" collapsed="false"/>
    <row r="1486" customFormat="false" ht="15.75" hidden="false" customHeight="false" outlineLevel="0" collapsed="false"/>
    <row r="1487" customFormat="false" ht="15.75" hidden="false" customHeight="false" outlineLevel="0" collapsed="false"/>
    <row r="1488" customFormat="false" ht="15.75" hidden="false" customHeight="false" outlineLevel="0" collapsed="false"/>
    <row r="1489" customFormat="false" ht="15.75" hidden="false" customHeight="false" outlineLevel="0" collapsed="false"/>
    <row r="1490" customFormat="false" ht="15.75" hidden="false" customHeight="false" outlineLevel="0" collapsed="false"/>
    <row r="1491" customFormat="false" ht="15.75" hidden="false" customHeight="false" outlineLevel="0" collapsed="false"/>
    <row r="1492" customFormat="false" ht="15.75" hidden="false" customHeight="false" outlineLevel="0" collapsed="false"/>
    <row r="1493" customFormat="false" ht="15.75" hidden="false" customHeight="false" outlineLevel="0" collapsed="false"/>
    <row r="1494" customFormat="false" ht="15.75" hidden="false" customHeight="false" outlineLevel="0" collapsed="false"/>
    <row r="1495" customFormat="false" ht="15.75" hidden="false" customHeight="false" outlineLevel="0" collapsed="false"/>
    <row r="1496" customFormat="false" ht="15.75" hidden="false" customHeight="false" outlineLevel="0" collapsed="false"/>
    <row r="1497" customFormat="false" ht="15.75" hidden="false" customHeight="false" outlineLevel="0" collapsed="false"/>
    <row r="1498" customFormat="false" ht="15.75" hidden="false" customHeight="false" outlineLevel="0" collapsed="false"/>
    <row r="1499" customFormat="false" ht="15.75" hidden="false" customHeight="false" outlineLevel="0" collapsed="false"/>
    <row r="1500" customFormat="false" ht="15.75" hidden="false" customHeight="false" outlineLevel="0" collapsed="false"/>
    <row r="1501" customFormat="false" ht="15.75" hidden="false" customHeight="false" outlineLevel="0" collapsed="false"/>
    <row r="1502" customFormat="false" ht="15.75" hidden="false" customHeight="false" outlineLevel="0" collapsed="false"/>
    <row r="1503" customFormat="false" ht="15.75" hidden="false" customHeight="false" outlineLevel="0" collapsed="false"/>
    <row r="1504" customFormat="false" ht="15.75" hidden="false" customHeight="false" outlineLevel="0" collapsed="false"/>
    <row r="1505" customFormat="false" ht="15.75" hidden="false" customHeight="false" outlineLevel="0" collapsed="false"/>
    <row r="1506" customFormat="false" ht="15.75" hidden="false" customHeight="false" outlineLevel="0" collapsed="false"/>
    <row r="1507" customFormat="false" ht="15.75" hidden="false" customHeight="false" outlineLevel="0" collapsed="false"/>
    <row r="1508" customFormat="false" ht="15.75" hidden="false" customHeight="false" outlineLevel="0" collapsed="false"/>
    <row r="1509" customFormat="false" ht="15.75" hidden="false" customHeight="false" outlineLevel="0" collapsed="false"/>
    <row r="1510" customFormat="false" ht="15.75" hidden="false" customHeight="false" outlineLevel="0" collapsed="false"/>
    <row r="1511" customFormat="false" ht="15.75" hidden="false" customHeight="false" outlineLevel="0" collapsed="false"/>
    <row r="1512" customFormat="false" ht="15.75" hidden="false" customHeight="false" outlineLevel="0" collapsed="false"/>
    <row r="1513" customFormat="false" ht="15.75" hidden="false" customHeight="false" outlineLevel="0" collapsed="false"/>
    <row r="1514" customFormat="false" ht="15.75" hidden="false" customHeight="false" outlineLevel="0" collapsed="false"/>
    <row r="1515" customFormat="false" ht="15.75" hidden="false" customHeight="false" outlineLevel="0" collapsed="false"/>
    <row r="1516" customFormat="false" ht="15.75" hidden="false" customHeight="false" outlineLevel="0" collapsed="false"/>
    <row r="1517" customFormat="false" ht="15.75" hidden="false" customHeight="false" outlineLevel="0" collapsed="false"/>
    <row r="1518" customFormat="false" ht="15.75" hidden="false" customHeight="false" outlineLevel="0" collapsed="false"/>
    <row r="1519" customFormat="false" ht="15.75" hidden="false" customHeight="false" outlineLevel="0" collapsed="false"/>
    <row r="1520" customFormat="false" ht="15.75" hidden="false" customHeight="false" outlineLevel="0" collapsed="false"/>
    <row r="1521" customFormat="false" ht="15.75" hidden="false" customHeight="false" outlineLevel="0" collapsed="false"/>
    <row r="1522" customFormat="false" ht="15.75" hidden="false" customHeight="false" outlineLevel="0" collapsed="false"/>
    <row r="1523" customFormat="false" ht="15.75" hidden="false" customHeight="false" outlineLevel="0" collapsed="false"/>
    <row r="1524" customFormat="false" ht="15.75" hidden="false" customHeight="false" outlineLevel="0" collapsed="false"/>
    <row r="1525" customFormat="false" ht="15.75" hidden="false" customHeight="false" outlineLevel="0" collapsed="false"/>
    <row r="1526" customFormat="false" ht="15.75" hidden="false" customHeight="false" outlineLevel="0" collapsed="false"/>
    <row r="1527" customFormat="false" ht="15.75" hidden="false" customHeight="false" outlineLevel="0" collapsed="false"/>
    <row r="1528" customFormat="false" ht="15.75" hidden="false" customHeight="false" outlineLevel="0" collapsed="false"/>
    <row r="1529" customFormat="false" ht="15.75" hidden="false" customHeight="false" outlineLevel="0" collapsed="false"/>
    <row r="1530" customFormat="false" ht="15.75" hidden="false" customHeight="false" outlineLevel="0" collapsed="false"/>
    <row r="1531" customFormat="false" ht="15.75" hidden="false" customHeight="false" outlineLevel="0" collapsed="false"/>
    <row r="1532" customFormat="false" ht="15.75" hidden="false" customHeight="false" outlineLevel="0" collapsed="false"/>
    <row r="1533" customFormat="false" ht="15.75" hidden="false" customHeight="false" outlineLevel="0" collapsed="false"/>
    <row r="1534" customFormat="false" ht="15.75" hidden="false" customHeight="false" outlineLevel="0" collapsed="false"/>
    <row r="1535" customFormat="false" ht="15.75" hidden="false" customHeight="false" outlineLevel="0" collapsed="false"/>
    <row r="1536" customFormat="false" ht="15.75" hidden="false" customHeight="false" outlineLevel="0" collapsed="false"/>
    <row r="1537" customFormat="false" ht="15.75" hidden="false" customHeight="false" outlineLevel="0" collapsed="false"/>
    <row r="1538" customFormat="false" ht="15.75" hidden="false" customHeight="false" outlineLevel="0" collapsed="false"/>
    <row r="1539" customFormat="false" ht="15.75" hidden="false" customHeight="false" outlineLevel="0" collapsed="false"/>
    <row r="1540" customFormat="false" ht="15.75" hidden="false" customHeight="false" outlineLevel="0" collapsed="false"/>
    <row r="1541" customFormat="false" ht="15.75" hidden="false" customHeight="false" outlineLevel="0" collapsed="false"/>
    <row r="1542" customFormat="false" ht="15.75" hidden="false" customHeight="false" outlineLevel="0" collapsed="false"/>
    <row r="1543" customFormat="false" ht="15.75" hidden="false" customHeight="false" outlineLevel="0" collapsed="false"/>
    <row r="1544" customFormat="false" ht="15.75" hidden="false" customHeight="false" outlineLevel="0" collapsed="false"/>
    <row r="1545" customFormat="false" ht="15.75" hidden="false" customHeight="false" outlineLevel="0" collapsed="false"/>
    <row r="1546" customFormat="false" ht="15.75" hidden="false" customHeight="false" outlineLevel="0" collapsed="false"/>
    <row r="1547" customFormat="false" ht="15.75" hidden="false" customHeight="false" outlineLevel="0" collapsed="false"/>
    <row r="1548" customFormat="false" ht="15.75" hidden="false" customHeight="false" outlineLevel="0" collapsed="false"/>
    <row r="1549" customFormat="false" ht="15.75" hidden="false" customHeight="false" outlineLevel="0" collapsed="false"/>
    <row r="1550" customFormat="false" ht="15.75" hidden="false" customHeight="false" outlineLevel="0" collapsed="false"/>
    <row r="1551" customFormat="false" ht="15.75" hidden="false" customHeight="false" outlineLevel="0" collapsed="false"/>
    <row r="1552" customFormat="false" ht="15.75" hidden="false" customHeight="false" outlineLevel="0" collapsed="false"/>
    <row r="1553" customFormat="false" ht="15.75" hidden="false" customHeight="false" outlineLevel="0" collapsed="false"/>
    <row r="1554" customFormat="false" ht="15.75" hidden="false" customHeight="false" outlineLevel="0" collapsed="false"/>
    <row r="1555" customFormat="false" ht="15.75" hidden="false" customHeight="false" outlineLevel="0" collapsed="false"/>
    <row r="1556" customFormat="false" ht="15.75" hidden="false" customHeight="false" outlineLevel="0" collapsed="false"/>
    <row r="1557" customFormat="false" ht="15.75" hidden="false" customHeight="false" outlineLevel="0" collapsed="false"/>
    <row r="1558" customFormat="false" ht="15.75" hidden="false" customHeight="false" outlineLevel="0" collapsed="false"/>
    <row r="1559" customFormat="false" ht="15.75" hidden="false" customHeight="false" outlineLevel="0" collapsed="false"/>
    <row r="1560" customFormat="false" ht="15.75" hidden="false" customHeight="false" outlineLevel="0" collapsed="false"/>
    <row r="1561" customFormat="false" ht="15.75" hidden="false" customHeight="false" outlineLevel="0" collapsed="false"/>
    <row r="1562" customFormat="false" ht="15.75" hidden="false" customHeight="false" outlineLevel="0" collapsed="false"/>
    <row r="1563" customFormat="false" ht="15.75" hidden="false" customHeight="false" outlineLevel="0" collapsed="false"/>
    <row r="1564" customFormat="false" ht="15.75" hidden="false" customHeight="false" outlineLevel="0" collapsed="false"/>
    <row r="1565" customFormat="false" ht="15.75" hidden="false" customHeight="false" outlineLevel="0" collapsed="false"/>
    <row r="1566" customFormat="false" ht="15.75" hidden="false" customHeight="false" outlineLevel="0" collapsed="false"/>
    <row r="1567" customFormat="false" ht="15.75" hidden="false" customHeight="false" outlineLevel="0" collapsed="false"/>
    <row r="1568" customFormat="false" ht="15.75" hidden="false" customHeight="false" outlineLevel="0" collapsed="false"/>
    <row r="1569" customFormat="false" ht="15.75" hidden="false" customHeight="false" outlineLevel="0" collapsed="false"/>
    <row r="1570" customFormat="false" ht="15.75" hidden="false" customHeight="false" outlineLevel="0" collapsed="false"/>
    <row r="1571" customFormat="false" ht="15.75" hidden="false" customHeight="false" outlineLevel="0" collapsed="false"/>
    <row r="1572" customFormat="false" ht="15.75" hidden="false" customHeight="false" outlineLevel="0" collapsed="false"/>
    <row r="1573" customFormat="false" ht="15.75" hidden="false" customHeight="false" outlineLevel="0" collapsed="false"/>
    <row r="1574" customFormat="false" ht="15.75" hidden="false" customHeight="false" outlineLevel="0" collapsed="false"/>
    <row r="1575" customFormat="false" ht="15.75" hidden="false" customHeight="false" outlineLevel="0" collapsed="false"/>
    <row r="1576" customFormat="false" ht="15.75" hidden="false" customHeight="false" outlineLevel="0" collapsed="false"/>
    <row r="1577" customFormat="false" ht="15.75" hidden="false" customHeight="false" outlineLevel="0" collapsed="false"/>
    <row r="1578" customFormat="false" ht="15.75" hidden="false" customHeight="false" outlineLevel="0" collapsed="false"/>
    <row r="1579" customFormat="false" ht="15.75" hidden="false" customHeight="false" outlineLevel="0" collapsed="false"/>
    <row r="1580" customFormat="false" ht="15.75" hidden="false" customHeight="false" outlineLevel="0" collapsed="false"/>
    <row r="1581" customFormat="false" ht="15.75" hidden="false" customHeight="false" outlineLevel="0" collapsed="false"/>
    <row r="1582" customFormat="false" ht="15.75" hidden="false" customHeight="false" outlineLevel="0" collapsed="false"/>
    <row r="1583" customFormat="false" ht="15.75" hidden="false" customHeight="false" outlineLevel="0" collapsed="false"/>
    <row r="1584" customFormat="false" ht="15.75" hidden="false" customHeight="false" outlineLevel="0" collapsed="false"/>
    <row r="1585" customFormat="false" ht="15.75" hidden="false" customHeight="false" outlineLevel="0" collapsed="false"/>
    <row r="1586" customFormat="false" ht="15.75" hidden="false" customHeight="false" outlineLevel="0" collapsed="false"/>
    <row r="1587" customFormat="false" ht="15.75" hidden="false" customHeight="false" outlineLevel="0" collapsed="false"/>
    <row r="1588" customFormat="false" ht="15.75" hidden="false" customHeight="false" outlineLevel="0" collapsed="false"/>
    <row r="1589" customFormat="false" ht="15.75" hidden="false" customHeight="false" outlineLevel="0" collapsed="false"/>
    <row r="1590" customFormat="false" ht="15.75" hidden="false" customHeight="false" outlineLevel="0" collapsed="false"/>
    <row r="1591" customFormat="false" ht="15.75" hidden="false" customHeight="false" outlineLevel="0" collapsed="false"/>
    <row r="1592" customFormat="false" ht="15.75" hidden="false" customHeight="false" outlineLevel="0" collapsed="false"/>
    <row r="1593" customFormat="false" ht="15.75" hidden="false" customHeight="false" outlineLevel="0" collapsed="false"/>
    <row r="1594" customFormat="false" ht="15.75" hidden="false" customHeight="false" outlineLevel="0" collapsed="false"/>
    <row r="1595" customFormat="false" ht="15.75" hidden="false" customHeight="false" outlineLevel="0" collapsed="false"/>
    <row r="1596" customFormat="false" ht="15.75" hidden="false" customHeight="false" outlineLevel="0" collapsed="false"/>
    <row r="1597" customFormat="false" ht="15.75" hidden="false" customHeight="false" outlineLevel="0" collapsed="false"/>
    <row r="1598" customFormat="false" ht="15.75" hidden="false" customHeight="false" outlineLevel="0" collapsed="false"/>
    <row r="1599" customFormat="false" ht="15.75" hidden="false" customHeight="false" outlineLevel="0" collapsed="false"/>
    <row r="1600" customFormat="false" ht="15.75" hidden="false" customHeight="false" outlineLevel="0" collapsed="false"/>
    <row r="1601" customFormat="false" ht="15.75" hidden="false" customHeight="false" outlineLevel="0" collapsed="false"/>
    <row r="1602" customFormat="false" ht="15.75" hidden="false" customHeight="false" outlineLevel="0" collapsed="false"/>
    <row r="1603" customFormat="false" ht="15.75" hidden="false" customHeight="false" outlineLevel="0" collapsed="false"/>
    <row r="1604" customFormat="false" ht="15.75" hidden="false" customHeight="false" outlineLevel="0" collapsed="false"/>
    <row r="1605" customFormat="false" ht="15.75" hidden="false" customHeight="false" outlineLevel="0" collapsed="false"/>
    <row r="1606" customFormat="false" ht="15.75" hidden="false" customHeight="false" outlineLevel="0" collapsed="false"/>
    <row r="1607" customFormat="false" ht="15.75" hidden="false" customHeight="false" outlineLevel="0" collapsed="false"/>
    <row r="1608" customFormat="false" ht="15.75" hidden="false" customHeight="false" outlineLevel="0" collapsed="false"/>
    <row r="1609" customFormat="false" ht="15.75" hidden="false" customHeight="false" outlineLevel="0" collapsed="false"/>
    <row r="1610" customFormat="false" ht="15.75" hidden="false" customHeight="false" outlineLevel="0" collapsed="false"/>
    <row r="1611" customFormat="false" ht="15.75" hidden="false" customHeight="false" outlineLevel="0" collapsed="false"/>
    <row r="1612" customFormat="false" ht="15.75" hidden="false" customHeight="false" outlineLevel="0" collapsed="false"/>
    <row r="1613" customFormat="false" ht="15.75" hidden="false" customHeight="false" outlineLevel="0" collapsed="false"/>
    <row r="1614" customFormat="false" ht="15.75" hidden="false" customHeight="false" outlineLevel="0" collapsed="false"/>
    <row r="1615" customFormat="false" ht="15.75" hidden="false" customHeight="false" outlineLevel="0" collapsed="false"/>
    <row r="1616" customFormat="false" ht="15.75" hidden="false" customHeight="false" outlineLevel="0" collapsed="false"/>
    <row r="1617" customFormat="false" ht="15.75" hidden="false" customHeight="false" outlineLevel="0" collapsed="false"/>
    <row r="1618" customFormat="false" ht="15.75" hidden="false" customHeight="false" outlineLevel="0" collapsed="false"/>
    <row r="1619" customFormat="false" ht="15.75" hidden="false" customHeight="false" outlineLevel="0" collapsed="false"/>
    <row r="1620" customFormat="false" ht="15.75" hidden="false" customHeight="false" outlineLevel="0" collapsed="false"/>
    <row r="1621" customFormat="false" ht="15.75" hidden="false" customHeight="false" outlineLevel="0" collapsed="false"/>
    <row r="1622" customFormat="false" ht="15.75" hidden="false" customHeight="false" outlineLevel="0" collapsed="false"/>
    <row r="1623" customFormat="false" ht="15.75" hidden="false" customHeight="false" outlineLevel="0" collapsed="false"/>
    <row r="1624" customFormat="false" ht="15.75" hidden="false" customHeight="false" outlineLevel="0" collapsed="false"/>
    <row r="1625" customFormat="false" ht="15.75" hidden="false" customHeight="false" outlineLevel="0" collapsed="false"/>
    <row r="1626" customFormat="false" ht="15.75" hidden="false" customHeight="false" outlineLevel="0" collapsed="false"/>
    <row r="1627" customFormat="false" ht="15.75" hidden="false" customHeight="false" outlineLevel="0" collapsed="false"/>
    <row r="1628" customFormat="false" ht="15.75" hidden="false" customHeight="false" outlineLevel="0" collapsed="false"/>
    <row r="1629" customFormat="false" ht="15.75" hidden="false" customHeight="false" outlineLevel="0" collapsed="false"/>
    <row r="1630" customFormat="false" ht="15.75" hidden="false" customHeight="false" outlineLevel="0" collapsed="false"/>
    <row r="1631" customFormat="false" ht="15.75" hidden="false" customHeight="false" outlineLevel="0" collapsed="false"/>
    <row r="1632" customFormat="false" ht="15.75" hidden="false" customHeight="false" outlineLevel="0" collapsed="false"/>
    <row r="1633" customFormat="false" ht="15.75" hidden="false" customHeight="false" outlineLevel="0" collapsed="false"/>
    <row r="1634" customFormat="false" ht="15.75" hidden="false" customHeight="false" outlineLevel="0" collapsed="false"/>
    <row r="1635" customFormat="false" ht="15.75" hidden="false" customHeight="false" outlineLevel="0" collapsed="false"/>
    <row r="1636" customFormat="false" ht="15.75" hidden="false" customHeight="false" outlineLevel="0" collapsed="false"/>
    <row r="1637" customFormat="false" ht="15.75" hidden="false" customHeight="false" outlineLevel="0" collapsed="false"/>
    <row r="1638" customFormat="false" ht="15.75" hidden="false" customHeight="false" outlineLevel="0" collapsed="false"/>
    <row r="1639" customFormat="false" ht="15.75" hidden="false" customHeight="false" outlineLevel="0" collapsed="false"/>
    <row r="1640" customFormat="false" ht="15.75" hidden="false" customHeight="false" outlineLevel="0" collapsed="false"/>
    <row r="1641" customFormat="false" ht="15.75" hidden="false" customHeight="false" outlineLevel="0" collapsed="false"/>
    <row r="1642" customFormat="false" ht="15.75" hidden="false" customHeight="false" outlineLevel="0" collapsed="false"/>
    <row r="1643" customFormat="false" ht="15.75" hidden="false" customHeight="false" outlineLevel="0" collapsed="false"/>
    <row r="1644" customFormat="false" ht="15.75" hidden="false" customHeight="false" outlineLevel="0" collapsed="false"/>
    <row r="1645" customFormat="false" ht="15.75" hidden="false" customHeight="false" outlineLevel="0" collapsed="false"/>
    <row r="1646" customFormat="false" ht="15.75" hidden="false" customHeight="false" outlineLevel="0" collapsed="false"/>
    <row r="1647" customFormat="false" ht="15.75" hidden="false" customHeight="false" outlineLevel="0" collapsed="false"/>
    <row r="1648" customFormat="false" ht="15.75" hidden="false" customHeight="false" outlineLevel="0" collapsed="false"/>
    <row r="1649" customFormat="false" ht="15.75" hidden="false" customHeight="false" outlineLevel="0" collapsed="false"/>
    <row r="1650" customFormat="false" ht="15.75" hidden="false" customHeight="false" outlineLevel="0" collapsed="false"/>
    <row r="1651" customFormat="false" ht="15.75" hidden="false" customHeight="false" outlineLevel="0" collapsed="false"/>
    <row r="1652" customFormat="false" ht="15.75" hidden="false" customHeight="false" outlineLevel="0" collapsed="false"/>
    <row r="1653" customFormat="false" ht="15.75" hidden="false" customHeight="false" outlineLevel="0" collapsed="false"/>
    <row r="1654" customFormat="false" ht="15.75" hidden="false" customHeight="false" outlineLevel="0" collapsed="false"/>
    <row r="1655" customFormat="false" ht="15.75" hidden="false" customHeight="false" outlineLevel="0" collapsed="false"/>
    <row r="1656" customFormat="false" ht="15.75" hidden="false" customHeight="false" outlineLevel="0" collapsed="false"/>
    <row r="1657" customFormat="false" ht="15.75" hidden="false" customHeight="false" outlineLevel="0" collapsed="false"/>
    <row r="1658" customFormat="false" ht="15.75" hidden="false" customHeight="false" outlineLevel="0" collapsed="false"/>
    <row r="1659" customFormat="false" ht="15.75" hidden="false" customHeight="false" outlineLevel="0" collapsed="false"/>
    <row r="1660" customFormat="false" ht="15.75" hidden="false" customHeight="false" outlineLevel="0" collapsed="false"/>
    <row r="1661" customFormat="false" ht="15.75" hidden="false" customHeight="false" outlineLevel="0" collapsed="false"/>
    <row r="1662" customFormat="false" ht="15.75" hidden="false" customHeight="false" outlineLevel="0" collapsed="false"/>
    <row r="1663" customFormat="false" ht="15.75" hidden="false" customHeight="false" outlineLevel="0" collapsed="false"/>
    <row r="1664" customFormat="false" ht="15.75" hidden="false" customHeight="false" outlineLevel="0" collapsed="false"/>
    <row r="1665" customFormat="false" ht="15.75" hidden="false" customHeight="false" outlineLevel="0" collapsed="false"/>
    <row r="1666" customFormat="false" ht="15.75" hidden="false" customHeight="false" outlineLevel="0" collapsed="false"/>
    <row r="1667" customFormat="false" ht="15.75" hidden="false" customHeight="false" outlineLevel="0" collapsed="false"/>
    <row r="1668" customFormat="false" ht="15.75" hidden="false" customHeight="false" outlineLevel="0" collapsed="false"/>
    <row r="1669" customFormat="false" ht="15.75" hidden="false" customHeight="false" outlineLevel="0" collapsed="false"/>
    <row r="1670" customFormat="false" ht="15.75" hidden="false" customHeight="false" outlineLevel="0" collapsed="false"/>
    <row r="1671" customFormat="false" ht="15.75" hidden="false" customHeight="false" outlineLevel="0" collapsed="false"/>
    <row r="1672" customFormat="false" ht="15.75" hidden="false" customHeight="false" outlineLevel="0" collapsed="false"/>
    <row r="1673" customFormat="false" ht="15.75" hidden="false" customHeight="false" outlineLevel="0" collapsed="false"/>
    <row r="1674" customFormat="false" ht="15.75" hidden="false" customHeight="false" outlineLevel="0" collapsed="false"/>
    <row r="1675" customFormat="false" ht="15.75" hidden="false" customHeight="false" outlineLevel="0" collapsed="false"/>
    <row r="1676" customFormat="false" ht="15.75" hidden="false" customHeight="false" outlineLevel="0" collapsed="false"/>
    <row r="1677" customFormat="false" ht="15.75" hidden="false" customHeight="false" outlineLevel="0" collapsed="false"/>
    <row r="1678" customFormat="false" ht="15.75" hidden="false" customHeight="false" outlineLevel="0" collapsed="false"/>
    <row r="1679" customFormat="false" ht="15.75" hidden="false" customHeight="false" outlineLevel="0" collapsed="false"/>
    <row r="1680" customFormat="false" ht="15.75" hidden="false" customHeight="false" outlineLevel="0" collapsed="false"/>
    <row r="1681" customFormat="false" ht="15.75" hidden="false" customHeight="false" outlineLevel="0" collapsed="false"/>
    <row r="1682" customFormat="false" ht="15.75" hidden="false" customHeight="false" outlineLevel="0" collapsed="false"/>
    <row r="1683" customFormat="false" ht="15.75" hidden="false" customHeight="false" outlineLevel="0" collapsed="false"/>
    <row r="1684" customFormat="false" ht="15.75" hidden="false" customHeight="false" outlineLevel="0" collapsed="false"/>
    <row r="1685" customFormat="false" ht="15.75" hidden="false" customHeight="false" outlineLevel="0" collapsed="false"/>
    <row r="1686" customFormat="false" ht="15.75" hidden="false" customHeight="false" outlineLevel="0" collapsed="false"/>
    <row r="1687" customFormat="false" ht="15.75" hidden="false" customHeight="false" outlineLevel="0" collapsed="false"/>
    <row r="1688" customFormat="false" ht="15.75" hidden="false" customHeight="false" outlineLevel="0" collapsed="false"/>
    <row r="1689" customFormat="false" ht="15.75" hidden="false" customHeight="false" outlineLevel="0" collapsed="false"/>
    <row r="1690" customFormat="false" ht="15.75" hidden="false" customHeight="false" outlineLevel="0" collapsed="false"/>
    <row r="1691" customFormat="false" ht="15.75" hidden="false" customHeight="false" outlineLevel="0" collapsed="false"/>
    <row r="1692" customFormat="false" ht="15.75" hidden="false" customHeight="false" outlineLevel="0" collapsed="false"/>
    <row r="1693" customFormat="false" ht="15.75" hidden="false" customHeight="false" outlineLevel="0" collapsed="false"/>
    <row r="1694" customFormat="false" ht="15.75" hidden="false" customHeight="false" outlineLevel="0" collapsed="false"/>
    <row r="1695" customFormat="false" ht="15.75" hidden="false" customHeight="false" outlineLevel="0" collapsed="false"/>
    <row r="1696" customFormat="false" ht="15.75" hidden="false" customHeight="false" outlineLevel="0" collapsed="false"/>
    <row r="1697" customFormat="false" ht="15.75" hidden="false" customHeight="false" outlineLevel="0" collapsed="false"/>
    <row r="1698" customFormat="false" ht="15.75" hidden="false" customHeight="false" outlineLevel="0" collapsed="false"/>
    <row r="1699" customFormat="false" ht="15.75" hidden="false" customHeight="false" outlineLevel="0" collapsed="false"/>
    <row r="1700" customFormat="false" ht="15.75" hidden="false" customHeight="false" outlineLevel="0" collapsed="false"/>
    <row r="1701" customFormat="false" ht="15.75" hidden="false" customHeight="false" outlineLevel="0" collapsed="false"/>
    <row r="1702" customFormat="false" ht="15.75" hidden="false" customHeight="false" outlineLevel="0" collapsed="false"/>
    <row r="1703" customFormat="false" ht="15.75" hidden="false" customHeight="false" outlineLevel="0" collapsed="false"/>
    <row r="1704" customFormat="false" ht="15.75" hidden="false" customHeight="false" outlineLevel="0" collapsed="false"/>
    <row r="1705" customFormat="false" ht="15.75" hidden="false" customHeight="false" outlineLevel="0" collapsed="false"/>
    <row r="1706" customFormat="false" ht="15.75" hidden="false" customHeight="false" outlineLevel="0" collapsed="false"/>
    <row r="1707" customFormat="false" ht="15.75" hidden="false" customHeight="false" outlineLevel="0" collapsed="false"/>
    <row r="1708" customFormat="false" ht="15.75" hidden="false" customHeight="false" outlineLevel="0" collapsed="false"/>
    <row r="1709" customFormat="false" ht="15.75" hidden="false" customHeight="false" outlineLevel="0" collapsed="false"/>
    <row r="1710" customFormat="false" ht="15.75" hidden="false" customHeight="false" outlineLevel="0" collapsed="false"/>
    <row r="1711" customFormat="false" ht="15.75" hidden="false" customHeight="false" outlineLevel="0" collapsed="false"/>
    <row r="1712" customFormat="false" ht="15.75" hidden="false" customHeight="false" outlineLevel="0" collapsed="false"/>
    <row r="1713" customFormat="false" ht="15.75" hidden="false" customHeight="false" outlineLevel="0" collapsed="false"/>
    <row r="1714" customFormat="false" ht="15.75" hidden="false" customHeight="false" outlineLevel="0" collapsed="false"/>
    <row r="1715" customFormat="false" ht="15.75" hidden="false" customHeight="false" outlineLevel="0" collapsed="false"/>
    <row r="1716" customFormat="false" ht="15.75" hidden="false" customHeight="false" outlineLevel="0" collapsed="false"/>
    <row r="1717" customFormat="false" ht="15.75" hidden="false" customHeight="false" outlineLevel="0" collapsed="false"/>
    <row r="1718" customFormat="false" ht="15.75" hidden="false" customHeight="false" outlineLevel="0" collapsed="false"/>
    <row r="1719" customFormat="false" ht="15.75" hidden="false" customHeight="false" outlineLevel="0" collapsed="false"/>
    <row r="1720" customFormat="false" ht="15.75" hidden="false" customHeight="false" outlineLevel="0" collapsed="false"/>
    <row r="1721" customFormat="false" ht="15.75" hidden="false" customHeight="false" outlineLevel="0" collapsed="false"/>
    <row r="1722" customFormat="false" ht="15.75" hidden="false" customHeight="false" outlineLevel="0" collapsed="false"/>
    <row r="1723" customFormat="false" ht="15.75" hidden="false" customHeight="false" outlineLevel="0" collapsed="false"/>
    <row r="1724" customFormat="false" ht="15.75" hidden="false" customHeight="false" outlineLevel="0" collapsed="false"/>
    <row r="1725" customFormat="false" ht="15.75" hidden="false" customHeight="false" outlineLevel="0" collapsed="false"/>
    <row r="1726" customFormat="false" ht="15.75" hidden="false" customHeight="false" outlineLevel="0" collapsed="false"/>
    <row r="1727" customFormat="false" ht="15.75" hidden="false" customHeight="false" outlineLevel="0" collapsed="false"/>
    <row r="1728" customFormat="false" ht="15.75" hidden="false" customHeight="false" outlineLevel="0" collapsed="false"/>
    <row r="1729" customFormat="false" ht="15.75" hidden="false" customHeight="false" outlineLevel="0" collapsed="false"/>
    <row r="1730" customFormat="false" ht="15.75" hidden="false" customHeight="false" outlineLevel="0" collapsed="false"/>
    <row r="1731" customFormat="false" ht="15.75" hidden="false" customHeight="false" outlineLevel="0" collapsed="false"/>
    <row r="1732" customFormat="false" ht="15.75" hidden="false" customHeight="false" outlineLevel="0" collapsed="false"/>
    <row r="1733" customFormat="false" ht="15.75" hidden="false" customHeight="false" outlineLevel="0" collapsed="false"/>
    <row r="1734" customFormat="false" ht="15.75" hidden="false" customHeight="false" outlineLevel="0" collapsed="false"/>
    <row r="1735" customFormat="false" ht="15.75" hidden="false" customHeight="false" outlineLevel="0" collapsed="false"/>
    <row r="1736" customFormat="false" ht="15.75" hidden="false" customHeight="false" outlineLevel="0" collapsed="false"/>
    <row r="1737" customFormat="false" ht="15.75" hidden="false" customHeight="false" outlineLevel="0" collapsed="false"/>
    <row r="1738" customFormat="false" ht="15.75" hidden="false" customHeight="false" outlineLevel="0" collapsed="false"/>
    <row r="1739" customFormat="false" ht="15.75" hidden="false" customHeight="false" outlineLevel="0" collapsed="false"/>
    <row r="1740" customFormat="false" ht="15.75" hidden="false" customHeight="false" outlineLevel="0" collapsed="false"/>
    <row r="1741" customFormat="false" ht="15.75" hidden="false" customHeight="false" outlineLevel="0" collapsed="false"/>
    <row r="1742" customFormat="false" ht="15.75" hidden="false" customHeight="false" outlineLevel="0" collapsed="false"/>
    <row r="1743" customFormat="false" ht="15.75" hidden="false" customHeight="false" outlineLevel="0" collapsed="false"/>
    <row r="1744" customFormat="false" ht="15.75" hidden="false" customHeight="false" outlineLevel="0" collapsed="false"/>
    <row r="1745" customFormat="false" ht="15.75" hidden="false" customHeight="false" outlineLevel="0" collapsed="false"/>
    <row r="1746" customFormat="false" ht="15.75" hidden="false" customHeight="false" outlineLevel="0" collapsed="false"/>
    <row r="1747" customFormat="false" ht="15.75" hidden="false" customHeight="false" outlineLevel="0" collapsed="false"/>
    <row r="1748" customFormat="false" ht="15.75" hidden="false" customHeight="false" outlineLevel="0" collapsed="false"/>
    <row r="1749" customFormat="false" ht="15.75" hidden="false" customHeight="false" outlineLevel="0" collapsed="false"/>
    <row r="1750" customFormat="false" ht="15.75" hidden="false" customHeight="false" outlineLevel="0" collapsed="false"/>
    <row r="1751" customFormat="false" ht="15.75" hidden="false" customHeight="false" outlineLevel="0" collapsed="false"/>
    <row r="1752" customFormat="false" ht="15.75" hidden="false" customHeight="false" outlineLevel="0" collapsed="false"/>
    <row r="1753" customFormat="false" ht="15.75" hidden="false" customHeight="false" outlineLevel="0" collapsed="false"/>
    <row r="1754" customFormat="false" ht="15.75" hidden="false" customHeight="false" outlineLevel="0" collapsed="false"/>
    <row r="1755" customFormat="false" ht="15.75" hidden="false" customHeight="false" outlineLevel="0" collapsed="false"/>
    <row r="1756" customFormat="false" ht="15.75" hidden="false" customHeight="false" outlineLevel="0" collapsed="false"/>
    <row r="1757" customFormat="false" ht="15.75" hidden="false" customHeight="false" outlineLevel="0" collapsed="false"/>
    <row r="1758" customFormat="false" ht="15.75" hidden="false" customHeight="false" outlineLevel="0" collapsed="false"/>
    <row r="1759" customFormat="false" ht="15.75" hidden="false" customHeight="false" outlineLevel="0" collapsed="false"/>
    <row r="1760" customFormat="false" ht="15.75" hidden="false" customHeight="false" outlineLevel="0" collapsed="false"/>
    <row r="1761" customFormat="false" ht="15.75" hidden="false" customHeight="false" outlineLevel="0" collapsed="false"/>
    <row r="1762" customFormat="false" ht="15.75" hidden="false" customHeight="false" outlineLevel="0" collapsed="false"/>
    <row r="1763" customFormat="false" ht="15.75" hidden="false" customHeight="false" outlineLevel="0" collapsed="false"/>
    <row r="1764" customFormat="false" ht="15.75" hidden="false" customHeight="false" outlineLevel="0" collapsed="false"/>
    <row r="1765" customFormat="false" ht="15.75" hidden="false" customHeight="false" outlineLevel="0" collapsed="false"/>
    <row r="1766" customFormat="false" ht="15.75" hidden="false" customHeight="false" outlineLevel="0" collapsed="false"/>
    <row r="1767" customFormat="false" ht="15.75" hidden="false" customHeight="false" outlineLevel="0" collapsed="false"/>
    <row r="1768" customFormat="false" ht="15.75" hidden="false" customHeight="false" outlineLevel="0" collapsed="false"/>
    <row r="1769" customFormat="false" ht="15.75" hidden="false" customHeight="false" outlineLevel="0" collapsed="false"/>
    <row r="1770" customFormat="false" ht="15.75" hidden="false" customHeight="false" outlineLevel="0" collapsed="false"/>
    <row r="1771" customFormat="false" ht="15.75" hidden="false" customHeight="false" outlineLevel="0" collapsed="false"/>
    <row r="1772" customFormat="false" ht="15.75" hidden="false" customHeight="false" outlineLevel="0" collapsed="false"/>
    <row r="1773" customFormat="false" ht="15.75" hidden="false" customHeight="false" outlineLevel="0" collapsed="false"/>
    <row r="1774" customFormat="false" ht="15.75" hidden="false" customHeight="false" outlineLevel="0" collapsed="false"/>
    <row r="1775" customFormat="false" ht="15.75" hidden="false" customHeight="false" outlineLevel="0" collapsed="false"/>
    <row r="1776" customFormat="false" ht="15.75" hidden="false" customHeight="false" outlineLevel="0" collapsed="false"/>
    <row r="1777" customFormat="false" ht="15.75" hidden="false" customHeight="false" outlineLevel="0" collapsed="false"/>
    <row r="1778" customFormat="false" ht="15.75" hidden="false" customHeight="false" outlineLevel="0" collapsed="false"/>
    <row r="1779" customFormat="false" ht="15.75" hidden="false" customHeight="false" outlineLevel="0" collapsed="false"/>
    <row r="1780" customFormat="false" ht="15.75" hidden="false" customHeight="false" outlineLevel="0" collapsed="false"/>
    <row r="1781" customFormat="false" ht="15.75" hidden="false" customHeight="false" outlineLevel="0" collapsed="false"/>
    <row r="1782" customFormat="false" ht="15.75" hidden="false" customHeight="false" outlineLevel="0" collapsed="false"/>
    <row r="1783" customFormat="false" ht="15.75" hidden="false" customHeight="false" outlineLevel="0" collapsed="false"/>
    <row r="1784" customFormat="false" ht="15.75" hidden="false" customHeight="false" outlineLevel="0" collapsed="false"/>
    <row r="1785" customFormat="false" ht="15.75" hidden="false" customHeight="false" outlineLevel="0" collapsed="false"/>
    <row r="1786" customFormat="false" ht="15.75" hidden="false" customHeight="false" outlineLevel="0" collapsed="false"/>
    <row r="1787" customFormat="false" ht="15.75" hidden="false" customHeight="false" outlineLevel="0" collapsed="false"/>
    <row r="1788" customFormat="false" ht="15.75" hidden="false" customHeight="false" outlineLevel="0" collapsed="false"/>
    <row r="1789" customFormat="false" ht="15.75" hidden="false" customHeight="false" outlineLevel="0" collapsed="false"/>
    <row r="1790" customFormat="false" ht="15.75" hidden="false" customHeight="false" outlineLevel="0" collapsed="false"/>
    <row r="1791" customFormat="false" ht="15.75" hidden="false" customHeight="false" outlineLevel="0" collapsed="false"/>
    <row r="1792" customFormat="false" ht="15.75" hidden="false" customHeight="false" outlineLevel="0" collapsed="false"/>
    <row r="1793" customFormat="false" ht="15.75" hidden="false" customHeight="false" outlineLevel="0" collapsed="false"/>
    <row r="1794" customFormat="false" ht="15.75" hidden="false" customHeight="false" outlineLevel="0" collapsed="false"/>
    <row r="1795" customFormat="false" ht="15.75" hidden="false" customHeight="false" outlineLevel="0" collapsed="false"/>
    <row r="1796" customFormat="false" ht="15.75" hidden="false" customHeight="false" outlineLevel="0" collapsed="false"/>
    <row r="1797" customFormat="false" ht="15.75" hidden="false" customHeight="false" outlineLevel="0" collapsed="false"/>
    <row r="1798" customFormat="false" ht="15.75" hidden="false" customHeight="false" outlineLevel="0" collapsed="false"/>
    <row r="1799" customFormat="false" ht="15.75" hidden="false" customHeight="false" outlineLevel="0" collapsed="false"/>
    <row r="1800" customFormat="false" ht="15.75" hidden="false" customHeight="false" outlineLevel="0" collapsed="false"/>
    <row r="1801" customFormat="false" ht="15.75" hidden="false" customHeight="false" outlineLevel="0" collapsed="false"/>
    <row r="1802" customFormat="false" ht="15.75" hidden="false" customHeight="false" outlineLevel="0" collapsed="false"/>
    <row r="1803" customFormat="false" ht="15.75" hidden="false" customHeight="false" outlineLevel="0" collapsed="false"/>
    <row r="1804" customFormat="false" ht="15.75" hidden="false" customHeight="false" outlineLevel="0" collapsed="false"/>
    <row r="1805" customFormat="false" ht="15.75" hidden="false" customHeight="false" outlineLevel="0" collapsed="false"/>
    <row r="1806" customFormat="false" ht="15.75" hidden="false" customHeight="false" outlineLevel="0" collapsed="false"/>
    <row r="1807" customFormat="false" ht="15.75" hidden="false" customHeight="false" outlineLevel="0" collapsed="false"/>
    <row r="1808" customFormat="false" ht="15.75" hidden="false" customHeight="false" outlineLevel="0" collapsed="false"/>
    <row r="1809" customFormat="false" ht="15.75" hidden="false" customHeight="false" outlineLevel="0" collapsed="false"/>
    <row r="1810" customFormat="false" ht="15.75" hidden="false" customHeight="false" outlineLevel="0" collapsed="false"/>
    <row r="1811" customFormat="false" ht="15.75" hidden="false" customHeight="false" outlineLevel="0" collapsed="false"/>
    <row r="1812" customFormat="false" ht="15.75" hidden="false" customHeight="false" outlineLevel="0" collapsed="false"/>
    <row r="1813" customFormat="false" ht="15.75" hidden="false" customHeight="false" outlineLevel="0" collapsed="false"/>
    <row r="1814" customFormat="false" ht="15.75" hidden="false" customHeight="false" outlineLevel="0" collapsed="false"/>
    <row r="1815" customFormat="false" ht="15.75" hidden="false" customHeight="false" outlineLevel="0" collapsed="false"/>
    <row r="1816" customFormat="false" ht="15.75" hidden="false" customHeight="false" outlineLevel="0" collapsed="false"/>
    <row r="1817" customFormat="false" ht="15.75" hidden="false" customHeight="false" outlineLevel="0" collapsed="false"/>
    <row r="1818" customFormat="false" ht="15.75" hidden="false" customHeight="false" outlineLevel="0" collapsed="false"/>
    <row r="1819" customFormat="false" ht="15.75" hidden="false" customHeight="false" outlineLevel="0" collapsed="false"/>
    <row r="1820" customFormat="false" ht="15.75" hidden="false" customHeight="false" outlineLevel="0" collapsed="false"/>
    <row r="1821" customFormat="false" ht="15.75" hidden="false" customHeight="false" outlineLevel="0" collapsed="false"/>
    <row r="1822" customFormat="false" ht="15.75" hidden="false" customHeight="false" outlineLevel="0" collapsed="false"/>
    <row r="1823" customFormat="false" ht="15.75" hidden="false" customHeight="false" outlineLevel="0" collapsed="false"/>
    <row r="1824" customFormat="false" ht="15.75" hidden="false" customHeight="false" outlineLevel="0" collapsed="false"/>
    <row r="1825" customFormat="false" ht="15.75" hidden="false" customHeight="false" outlineLevel="0" collapsed="false"/>
    <row r="1826" customFormat="false" ht="15.75" hidden="false" customHeight="false" outlineLevel="0" collapsed="false"/>
    <row r="1827" customFormat="false" ht="15.75" hidden="false" customHeight="false" outlineLevel="0" collapsed="false"/>
    <row r="1828" customFormat="false" ht="15.75" hidden="false" customHeight="false" outlineLevel="0" collapsed="false"/>
    <row r="1829" customFormat="false" ht="15.75" hidden="false" customHeight="false" outlineLevel="0" collapsed="false"/>
    <row r="1830" customFormat="false" ht="15.75" hidden="false" customHeight="false" outlineLevel="0" collapsed="false"/>
    <row r="1831" customFormat="false" ht="15.75" hidden="false" customHeight="false" outlineLevel="0" collapsed="false"/>
    <row r="1832" customFormat="false" ht="15.75" hidden="false" customHeight="false" outlineLevel="0" collapsed="false"/>
    <row r="1833" customFormat="false" ht="15.75" hidden="false" customHeight="false" outlineLevel="0" collapsed="false"/>
    <row r="1834" customFormat="false" ht="15.75" hidden="false" customHeight="false" outlineLevel="0" collapsed="false"/>
    <row r="1835" customFormat="false" ht="15.75" hidden="false" customHeight="false" outlineLevel="0" collapsed="false"/>
    <row r="1836" customFormat="false" ht="15.75" hidden="false" customHeight="false" outlineLevel="0" collapsed="false"/>
    <row r="1837" customFormat="false" ht="15.75" hidden="false" customHeight="false" outlineLevel="0" collapsed="false"/>
    <row r="1838" customFormat="false" ht="15.75" hidden="false" customHeight="false" outlineLevel="0" collapsed="false"/>
    <row r="1839" customFormat="false" ht="15.75" hidden="false" customHeight="false" outlineLevel="0" collapsed="false"/>
    <row r="1840" customFormat="false" ht="15.75" hidden="false" customHeight="false" outlineLevel="0" collapsed="false"/>
    <row r="1841" customFormat="false" ht="15.75" hidden="false" customHeight="false" outlineLevel="0" collapsed="false"/>
    <row r="1842" customFormat="false" ht="15.75" hidden="false" customHeight="false" outlineLevel="0" collapsed="false"/>
    <row r="1843" customFormat="false" ht="15.75" hidden="false" customHeight="false" outlineLevel="0" collapsed="false"/>
    <row r="1844" customFormat="false" ht="15.75" hidden="false" customHeight="false" outlineLevel="0" collapsed="false"/>
    <row r="1845" customFormat="false" ht="15.75" hidden="false" customHeight="false" outlineLevel="0" collapsed="false"/>
    <row r="1846" customFormat="false" ht="15.75" hidden="false" customHeight="false" outlineLevel="0" collapsed="false"/>
    <row r="1847" customFormat="false" ht="15.75" hidden="false" customHeight="false" outlineLevel="0" collapsed="false"/>
    <row r="1848" customFormat="false" ht="15.75" hidden="false" customHeight="false" outlineLevel="0" collapsed="false"/>
    <row r="1849" customFormat="false" ht="15.75" hidden="false" customHeight="false" outlineLevel="0" collapsed="false"/>
    <row r="1850" customFormat="false" ht="15.75" hidden="false" customHeight="false" outlineLevel="0" collapsed="false"/>
    <row r="1851" customFormat="false" ht="15.75" hidden="false" customHeight="false" outlineLevel="0" collapsed="false"/>
    <row r="1852" customFormat="false" ht="15.75" hidden="false" customHeight="false" outlineLevel="0" collapsed="false"/>
    <row r="1853" customFormat="false" ht="15.75" hidden="false" customHeight="false" outlineLevel="0" collapsed="false"/>
    <row r="1854" customFormat="false" ht="15.75" hidden="false" customHeight="false" outlineLevel="0" collapsed="false"/>
    <row r="1855" customFormat="false" ht="15.75" hidden="false" customHeight="false" outlineLevel="0" collapsed="false"/>
    <row r="1856" customFormat="false" ht="15.75" hidden="false" customHeight="false" outlineLevel="0" collapsed="false"/>
    <row r="1857" customFormat="false" ht="15.75" hidden="false" customHeight="false" outlineLevel="0" collapsed="false"/>
    <row r="1858" customFormat="false" ht="15.75" hidden="false" customHeight="false" outlineLevel="0" collapsed="false"/>
    <row r="1859" customFormat="false" ht="15.75" hidden="false" customHeight="false" outlineLevel="0" collapsed="false"/>
    <row r="1860" customFormat="false" ht="15.75" hidden="false" customHeight="false" outlineLevel="0" collapsed="false"/>
    <row r="1861" customFormat="false" ht="15.75" hidden="false" customHeight="false" outlineLevel="0" collapsed="false"/>
    <row r="1862" customFormat="false" ht="15.75" hidden="false" customHeight="false" outlineLevel="0" collapsed="false"/>
    <row r="1863" customFormat="false" ht="15.75" hidden="false" customHeight="false" outlineLevel="0" collapsed="false"/>
    <row r="1864" customFormat="false" ht="15.75" hidden="false" customHeight="false" outlineLevel="0" collapsed="false"/>
    <row r="1865" customFormat="false" ht="15.75" hidden="false" customHeight="false" outlineLevel="0" collapsed="false"/>
    <row r="1866" customFormat="false" ht="15.75" hidden="false" customHeight="false" outlineLevel="0" collapsed="false"/>
    <row r="1867" customFormat="false" ht="15.75" hidden="false" customHeight="false" outlineLevel="0" collapsed="false"/>
    <row r="1868" customFormat="false" ht="15.75" hidden="false" customHeight="false" outlineLevel="0" collapsed="false"/>
    <row r="1869" customFormat="false" ht="15.75" hidden="false" customHeight="false" outlineLevel="0" collapsed="false"/>
    <row r="1870" customFormat="false" ht="15.75" hidden="false" customHeight="false" outlineLevel="0" collapsed="false"/>
    <row r="1871" customFormat="false" ht="15.75" hidden="false" customHeight="false" outlineLevel="0" collapsed="false"/>
    <row r="1872" customFormat="false" ht="15.75" hidden="false" customHeight="false" outlineLevel="0" collapsed="false"/>
    <row r="1873" customFormat="false" ht="15.75" hidden="false" customHeight="false" outlineLevel="0" collapsed="false"/>
    <row r="1874" customFormat="false" ht="15.75" hidden="false" customHeight="false" outlineLevel="0" collapsed="false"/>
    <row r="1875" customFormat="false" ht="15.75" hidden="false" customHeight="false" outlineLevel="0" collapsed="false"/>
    <row r="1876" customFormat="false" ht="15.75" hidden="false" customHeight="false" outlineLevel="0" collapsed="false"/>
    <row r="1877" customFormat="false" ht="15.75" hidden="false" customHeight="false" outlineLevel="0" collapsed="false"/>
    <row r="1878" customFormat="false" ht="15.75" hidden="false" customHeight="false" outlineLevel="0" collapsed="false"/>
    <row r="1879" customFormat="false" ht="15.75" hidden="false" customHeight="false" outlineLevel="0" collapsed="false"/>
    <row r="1880" customFormat="false" ht="15.75" hidden="false" customHeight="false" outlineLevel="0" collapsed="false"/>
    <row r="1881" customFormat="false" ht="15.75" hidden="false" customHeight="false" outlineLevel="0" collapsed="false"/>
    <row r="1882" customFormat="false" ht="15.75" hidden="false" customHeight="false" outlineLevel="0" collapsed="false"/>
    <row r="1883" customFormat="false" ht="15.75" hidden="false" customHeight="false" outlineLevel="0" collapsed="false"/>
    <row r="1884" customFormat="false" ht="15.75" hidden="false" customHeight="false" outlineLevel="0" collapsed="false"/>
    <row r="1885" customFormat="false" ht="15.75" hidden="false" customHeight="false" outlineLevel="0" collapsed="false"/>
    <row r="1886" customFormat="false" ht="15.75" hidden="false" customHeight="false" outlineLevel="0" collapsed="false"/>
    <row r="1887" customFormat="false" ht="15.75" hidden="false" customHeight="false" outlineLevel="0" collapsed="false"/>
    <row r="1888" customFormat="false" ht="15.75" hidden="false" customHeight="false" outlineLevel="0" collapsed="false"/>
    <row r="1889" customFormat="false" ht="15.75" hidden="false" customHeight="false" outlineLevel="0" collapsed="false"/>
    <row r="1890" customFormat="false" ht="15.75" hidden="false" customHeight="false" outlineLevel="0" collapsed="false"/>
    <row r="1891" customFormat="false" ht="15.75" hidden="false" customHeight="false" outlineLevel="0" collapsed="false"/>
    <row r="1892" customFormat="false" ht="15.75" hidden="false" customHeight="false" outlineLevel="0" collapsed="false"/>
    <row r="1893" customFormat="false" ht="15.75" hidden="false" customHeight="false" outlineLevel="0" collapsed="false"/>
    <row r="1894" customFormat="false" ht="15.75" hidden="false" customHeight="false" outlineLevel="0" collapsed="false"/>
    <row r="1895" customFormat="false" ht="15.75" hidden="false" customHeight="false" outlineLevel="0" collapsed="false"/>
    <row r="1896" customFormat="false" ht="15.75" hidden="false" customHeight="false" outlineLevel="0" collapsed="false"/>
    <row r="1897" customFormat="false" ht="15.75" hidden="false" customHeight="false" outlineLevel="0" collapsed="false"/>
    <row r="1898" customFormat="false" ht="15.75" hidden="false" customHeight="false" outlineLevel="0" collapsed="false"/>
    <row r="1899" customFormat="false" ht="15.75" hidden="false" customHeight="false" outlineLevel="0" collapsed="false"/>
    <row r="1900" customFormat="false" ht="15.75" hidden="false" customHeight="false" outlineLevel="0" collapsed="false"/>
    <row r="1901" customFormat="false" ht="15.75" hidden="false" customHeight="false" outlineLevel="0" collapsed="false"/>
    <row r="1902" customFormat="false" ht="15.75" hidden="false" customHeight="false" outlineLevel="0" collapsed="false"/>
    <row r="1903" customFormat="false" ht="15.75" hidden="false" customHeight="false" outlineLevel="0" collapsed="false"/>
    <row r="1904" customFormat="false" ht="15.75" hidden="false" customHeight="false" outlineLevel="0" collapsed="false"/>
    <row r="1905" customFormat="false" ht="15.75" hidden="false" customHeight="false" outlineLevel="0" collapsed="false"/>
    <row r="1906" customFormat="false" ht="15.75" hidden="false" customHeight="false" outlineLevel="0" collapsed="false"/>
    <row r="1907" customFormat="false" ht="15.75" hidden="false" customHeight="false" outlineLevel="0" collapsed="false"/>
    <row r="1908" customFormat="false" ht="15.75" hidden="false" customHeight="false" outlineLevel="0" collapsed="false"/>
    <row r="1909" customFormat="false" ht="15.75" hidden="false" customHeight="false" outlineLevel="0" collapsed="false"/>
    <row r="1910" customFormat="false" ht="15.75" hidden="false" customHeight="false" outlineLevel="0" collapsed="false"/>
    <row r="1911" customFormat="false" ht="15.75" hidden="false" customHeight="false" outlineLevel="0" collapsed="false"/>
    <row r="1912" customFormat="false" ht="15.75" hidden="false" customHeight="false" outlineLevel="0" collapsed="false"/>
    <row r="1913" customFormat="false" ht="15.75" hidden="false" customHeight="false" outlineLevel="0" collapsed="false"/>
    <row r="1914" customFormat="false" ht="15.75" hidden="false" customHeight="false" outlineLevel="0" collapsed="false"/>
    <row r="1915" customFormat="false" ht="15.75" hidden="false" customHeight="false" outlineLevel="0" collapsed="false"/>
    <row r="1916" customFormat="false" ht="15.75" hidden="false" customHeight="false" outlineLevel="0" collapsed="false"/>
    <row r="1917" customFormat="false" ht="15.75" hidden="false" customHeight="false" outlineLevel="0" collapsed="false"/>
    <row r="1918" customFormat="false" ht="15.75" hidden="false" customHeight="false" outlineLevel="0" collapsed="false"/>
    <row r="1919" customFormat="false" ht="15.75" hidden="false" customHeight="false" outlineLevel="0" collapsed="false"/>
    <row r="1920" customFormat="false" ht="15.75" hidden="false" customHeight="false" outlineLevel="0" collapsed="false"/>
    <row r="1921" customFormat="false" ht="15.75" hidden="false" customHeight="false" outlineLevel="0" collapsed="false"/>
    <row r="1922" customFormat="false" ht="15.75" hidden="false" customHeight="false" outlineLevel="0" collapsed="false"/>
    <row r="1923" customFormat="false" ht="15.75" hidden="false" customHeight="false" outlineLevel="0" collapsed="false"/>
    <row r="1924" customFormat="false" ht="15.75" hidden="false" customHeight="false" outlineLevel="0" collapsed="false"/>
    <row r="1925" customFormat="false" ht="15.75" hidden="false" customHeight="false" outlineLevel="0" collapsed="false"/>
    <row r="1926" customFormat="false" ht="15.75" hidden="false" customHeight="false" outlineLevel="0" collapsed="false"/>
    <row r="1927" customFormat="false" ht="15.75" hidden="false" customHeight="false" outlineLevel="0" collapsed="false"/>
    <row r="1928" customFormat="false" ht="15.75" hidden="false" customHeight="false" outlineLevel="0" collapsed="false"/>
    <row r="1929" customFormat="false" ht="15.75" hidden="false" customHeight="false" outlineLevel="0" collapsed="false"/>
    <row r="1930" customFormat="false" ht="15.75" hidden="false" customHeight="false" outlineLevel="0" collapsed="false"/>
    <row r="1931" customFormat="false" ht="15.75" hidden="false" customHeight="false" outlineLevel="0" collapsed="false"/>
    <row r="1932" customFormat="false" ht="15.75" hidden="false" customHeight="false" outlineLevel="0" collapsed="false"/>
    <row r="1933" customFormat="false" ht="15.75" hidden="false" customHeight="false" outlineLevel="0" collapsed="false"/>
    <row r="1934" customFormat="false" ht="15.75" hidden="false" customHeight="false" outlineLevel="0" collapsed="false"/>
    <row r="1935" customFormat="false" ht="15.75" hidden="false" customHeight="false" outlineLevel="0" collapsed="false"/>
    <row r="1936" customFormat="false" ht="15.75" hidden="false" customHeight="false" outlineLevel="0" collapsed="false"/>
    <row r="1937" customFormat="false" ht="15.75" hidden="false" customHeight="false" outlineLevel="0" collapsed="false"/>
    <row r="1938" customFormat="false" ht="15.75" hidden="false" customHeight="false" outlineLevel="0" collapsed="false"/>
    <row r="1939" customFormat="false" ht="15.75" hidden="false" customHeight="false" outlineLevel="0" collapsed="false"/>
    <row r="1940" customFormat="false" ht="15.75" hidden="false" customHeight="false" outlineLevel="0" collapsed="false"/>
    <row r="1941" customFormat="false" ht="15.75" hidden="false" customHeight="false" outlineLevel="0" collapsed="false"/>
    <row r="1942" customFormat="false" ht="15.75" hidden="false" customHeight="false" outlineLevel="0" collapsed="false"/>
    <row r="1943" customFormat="false" ht="15.75" hidden="false" customHeight="false" outlineLevel="0" collapsed="false"/>
    <row r="1944" customFormat="false" ht="15.75" hidden="false" customHeight="false" outlineLevel="0" collapsed="false"/>
    <row r="1945" customFormat="false" ht="15.75" hidden="false" customHeight="false" outlineLevel="0" collapsed="false"/>
    <row r="1946" customFormat="false" ht="15.75" hidden="false" customHeight="false" outlineLevel="0" collapsed="false"/>
    <row r="1947" customFormat="false" ht="15.75" hidden="false" customHeight="false" outlineLevel="0" collapsed="false"/>
    <row r="1948" customFormat="false" ht="15.75" hidden="false" customHeight="false" outlineLevel="0" collapsed="false"/>
    <row r="1949" customFormat="false" ht="15.75" hidden="false" customHeight="false" outlineLevel="0" collapsed="false"/>
    <row r="1950" customFormat="false" ht="15.75" hidden="false" customHeight="false" outlineLevel="0" collapsed="false"/>
    <row r="1951" customFormat="false" ht="15.75" hidden="false" customHeight="false" outlineLevel="0" collapsed="false"/>
    <row r="1952" customFormat="false" ht="15.75" hidden="false" customHeight="false" outlineLevel="0" collapsed="false"/>
    <row r="1953" customFormat="false" ht="15.75" hidden="false" customHeight="false" outlineLevel="0" collapsed="false"/>
    <row r="1954" customFormat="false" ht="15.75" hidden="false" customHeight="false" outlineLevel="0" collapsed="false"/>
    <row r="1955" customFormat="false" ht="15.75" hidden="false" customHeight="false" outlineLevel="0" collapsed="false"/>
    <row r="1956" customFormat="false" ht="15.75" hidden="false" customHeight="false" outlineLevel="0" collapsed="false"/>
    <row r="1957" customFormat="false" ht="15.75" hidden="false" customHeight="false" outlineLevel="0" collapsed="false"/>
    <row r="1958" customFormat="false" ht="15.75" hidden="false" customHeight="false" outlineLevel="0" collapsed="false"/>
    <row r="1959" customFormat="false" ht="15.75" hidden="false" customHeight="false" outlineLevel="0" collapsed="false"/>
    <row r="1960" customFormat="false" ht="15.75" hidden="false" customHeight="false" outlineLevel="0" collapsed="false"/>
    <row r="1961" customFormat="false" ht="15.75" hidden="false" customHeight="false" outlineLevel="0" collapsed="false"/>
    <row r="1962" customFormat="false" ht="15.75" hidden="false" customHeight="false" outlineLevel="0" collapsed="false"/>
    <row r="1963" customFormat="false" ht="15.75" hidden="false" customHeight="false" outlineLevel="0" collapsed="false"/>
    <row r="1964" customFormat="false" ht="15.75" hidden="false" customHeight="false" outlineLevel="0" collapsed="false"/>
    <row r="1965" customFormat="false" ht="15.75" hidden="false" customHeight="false" outlineLevel="0" collapsed="false"/>
    <row r="1966" customFormat="false" ht="15.75" hidden="false" customHeight="false" outlineLevel="0" collapsed="false"/>
    <row r="1967" customFormat="false" ht="15.75" hidden="false" customHeight="false" outlineLevel="0" collapsed="false"/>
    <row r="1968" customFormat="false" ht="15.75" hidden="false" customHeight="false" outlineLevel="0" collapsed="false"/>
    <row r="1969" customFormat="false" ht="15.75" hidden="false" customHeight="false" outlineLevel="0" collapsed="false"/>
    <row r="1970" customFormat="false" ht="15.75" hidden="false" customHeight="false" outlineLevel="0" collapsed="false"/>
    <row r="1971" customFormat="false" ht="15.75" hidden="false" customHeight="false" outlineLevel="0" collapsed="false"/>
    <row r="1972" customFormat="false" ht="15.75" hidden="false" customHeight="false" outlineLevel="0" collapsed="false"/>
    <row r="1973" customFormat="false" ht="15.75" hidden="false" customHeight="false" outlineLevel="0" collapsed="false"/>
    <row r="1974" customFormat="false" ht="15.75" hidden="false" customHeight="false" outlineLevel="0" collapsed="false"/>
    <row r="1975" customFormat="false" ht="15.75" hidden="false" customHeight="false" outlineLevel="0" collapsed="false"/>
    <row r="1976" customFormat="false" ht="15.75" hidden="false" customHeight="false" outlineLevel="0" collapsed="false"/>
    <row r="1977" customFormat="false" ht="15.75" hidden="false" customHeight="false" outlineLevel="0" collapsed="false"/>
    <row r="1978" customFormat="false" ht="15.75" hidden="false" customHeight="false" outlineLevel="0" collapsed="false"/>
    <row r="1979" customFormat="false" ht="15.75" hidden="false" customHeight="false" outlineLevel="0" collapsed="false"/>
    <row r="1980" customFormat="false" ht="15.75" hidden="false" customHeight="false" outlineLevel="0" collapsed="false"/>
    <row r="1981" customFormat="false" ht="15.75" hidden="false" customHeight="false" outlineLevel="0" collapsed="false"/>
    <row r="1982" customFormat="false" ht="15.75" hidden="false" customHeight="false" outlineLevel="0" collapsed="false"/>
    <row r="1983" customFormat="false" ht="15.75" hidden="false" customHeight="false" outlineLevel="0" collapsed="false"/>
    <row r="1984" customFormat="false" ht="15.75" hidden="false" customHeight="false" outlineLevel="0" collapsed="false"/>
    <row r="1985" customFormat="false" ht="15.75" hidden="false" customHeight="false" outlineLevel="0" collapsed="false"/>
    <row r="1986" customFormat="false" ht="15.75" hidden="false" customHeight="false" outlineLevel="0" collapsed="false"/>
    <row r="1987" customFormat="false" ht="15.75" hidden="false" customHeight="false" outlineLevel="0" collapsed="false"/>
    <row r="1988" customFormat="false" ht="15.75" hidden="false" customHeight="false" outlineLevel="0" collapsed="false"/>
    <row r="1989" customFormat="false" ht="15.75" hidden="false" customHeight="false" outlineLevel="0" collapsed="false"/>
    <row r="1990" customFormat="false" ht="15.75" hidden="false" customHeight="false" outlineLevel="0" collapsed="false"/>
    <row r="1991" customFormat="false" ht="15.75" hidden="false" customHeight="false" outlineLevel="0" collapsed="false"/>
    <row r="1992" customFormat="false" ht="15.75" hidden="false" customHeight="false" outlineLevel="0" collapsed="false"/>
    <row r="1993" customFormat="false" ht="15.75" hidden="false" customHeight="false" outlineLevel="0" collapsed="false"/>
    <row r="1994" customFormat="false" ht="15.75" hidden="false" customHeight="false" outlineLevel="0" collapsed="false"/>
    <row r="1995" customFormat="false" ht="15.75" hidden="false" customHeight="false" outlineLevel="0" collapsed="false"/>
    <row r="1996" customFormat="false" ht="15.75" hidden="false" customHeight="false" outlineLevel="0" collapsed="false"/>
    <row r="1997" customFormat="false" ht="15.75" hidden="false" customHeight="false" outlineLevel="0" collapsed="false"/>
    <row r="1998" customFormat="false" ht="15.75" hidden="false" customHeight="false" outlineLevel="0" collapsed="false"/>
    <row r="1999" customFormat="false" ht="15.75" hidden="false" customHeight="false" outlineLevel="0" collapsed="false"/>
    <row r="2000" customFormat="false" ht="15.75" hidden="false" customHeight="false" outlineLevel="0" collapsed="false"/>
    <row r="2001" customFormat="false" ht="15.75" hidden="false" customHeight="false" outlineLevel="0" collapsed="false"/>
    <row r="2002" customFormat="false" ht="15.75" hidden="false" customHeight="false" outlineLevel="0" collapsed="false"/>
    <row r="2003" customFormat="false" ht="15.75" hidden="false" customHeight="false" outlineLevel="0" collapsed="false"/>
    <row r="2004" customFormat="false" ht="15.75" hidden="false" customHeight="false" outlineLevel="0" collapsed="false"/>
    <row r="2005" customFormat="false" ht="15.75" hidden="false" customHeight="false" outlineLevel="0" collapsed="false"/>
    <row r="2006" customFormat="false" ht="15.75" hidden="false" customHeight="false" outlineLevel="0" collapsed="false"/>
    <row r="2007" customFormat="false" ht="15.75" hidden="false" customHeight="false" outlineLevel="0" collapsed="false"/>
    <row r="2008" customFormat="false" ht="15.75" hidden="false" customHeight="false" outlineLevel="0" collapsed="false"/>
    <row r="2009" customFormat="false" ht="15.75" hidden="false" customHeight="false" outlineLevel="0" collapsed="false"/>
    <row r="2010" customFormat="false" ht="15.75" hidden="false" customHeight="false" outlineLevel="0" collapsed="false"/>
    <row r="2011" customFormat="false" ht="15.75" hidden="false" customHeight="false" outlineLevel="0" collapsed="false"/>
    <row r="2012" customFormat="false" ht="15.75" hidden="false" customHeight="false" outlineLevel="0" collapsed="false"/>
    <row r="2013" customFormat="false" ht="15.75" hidden="false" customHeight="false" outlineLevel="0" collapsed="false"/>
    <row r="2014" customFormat="false" ht="15.75" hidden="false" customHeight="false" outlineLevel="0" collapsed="false"/>
    <row r="2015" customFormat="false" ht="15.75" hidden="false" customHeight="false" outlineLevel="0" collapsed="false"/>
    <row r="2016" customFormat="false" ht="15.75" hidden="false" customHeight="false" outlineLevel="0" collapsed="false"/>
    <row r="2017" customFormat="false" ht="15.75" hidden="false" customHeight="false" outlineLevel="0" collapsed="false"/>
    <row r="2018" customFormat="false" ht="15.75" hidden="false" customHeight="false" outlineLevel="0" collapsed="false"/>
    <row r="2019" customFormat="false" ht="15.75" hidden="false" customHeight="false" outlineLevel="0" collapsed="false"/>
    <row r="2020" customFormat="false" ht="15.75" hidden="false" customHeight="false" outlineLevel="0" collapsed="false"/>
    <row r="2021" customFormat="false" ht="15.75" hidden="false" customHeight="false" outlineLevel="0" collapsed="false"/>
    <row r="2022" customFormat="false" ht="15.75" hidden="false" customHeight="false" outlineLevel="0" collapsed="false"/>
    <row r="2023" customFormat="false" ht="15.75" hidden="false" customHeight="false" outlineLevel="0" collapsed="false"/>
    <row r="2024" customFormat="false" ht="15.75" hidden="false" customHeight="false" outlineLevel="0" collapsed="false"/>
    <row r="2025" customFormat="false" ht="15.75" hidden="false" customHeight="false" outlineLevel="0" collapsed="false"/>
    <row r="2026" customFormat="false" ht="15.75" hidden="false" customHeight="false" outlineLevel="0" collapsed="false"/>
    <row r="2027" customFormat="false" ht="15.75" hidden="false" customHeight="false" outlineLevel="0" collapsed="false"/>
    <row r="2028" customFormat="false" ht="15.75" hidden="false" customHeight="false" outlineLevel="0" collapsed="false"/>
    <row r="2029" customFormat="false" ht="15.75" hidden="false" customHeight="false" outlineLevel="0" collapsed="false"/>
    <row r="2030" customFormat="false" ht="15.75" hidden="false" customHeight="false" outlineLevel="0" collapsed="false"/>
    <row r="2031" customFormat="false" ht="15.75" hidden="false" customHeight="false" outlineLevel="0" collapsed="false"/>
    <row r="2032" customFormat="false" ht="15.75" hidden="false" customHeight="false" outlineLevel="0" collapsed="false"/>
    <row r="2033" customFormat="false" ht="15.75" hidden="false" customHeight="false" outlineLevel="0" collapsed="false"/>
    <row r="2034" customFormat="false" ht="15.75" hidden="false" customHeight="false" outlineLevel="0" collapsed="false"/>
    <row r="2035" customFormat="false" ht="15.75" hidden="false" customHeight="false" outlineLevel="0" collapsed="false"/>
    <row r="2036" customFormat="false" ht="15.75" hidden="false" customHeight="false" outlineLevel="0" collapsed="false"/>
    <row r="2037" customFormat="false" ht="15.75" hidden="false" customHeight="false" outlineLevel="0" collapsed="false"/>
    <row r="2038" customFormat="false" ht="15.75" hidden="false" customHeight="false" outlineLevel="0" collapsed="false"/>
    <row r="2039" customFormat="false" ht="15.75" hidden="false" customHeight="false" outlineLevel="0" collapsed="false"/>
    <row r="2040" customFormat="false" ht="15.75" hidden="false" customHeight="false" outlineLevel="0" collapsed="false"/>
    <row r="2041" customFormat="false" ht="15.75" hidden="false" customHeight="false" outlineLevel="0" collapsed="false"/>
    <row r="2042" customFormat="false" ht="15.75" hidden="false" customHeight="false" outlineLevel="0" collapsed="false"/>
    <row r="2043" customFormat="false" ht="15.75" hidden="false" customHeight="false" outlineLevel="0" collapsed="false"/>
    <row r="2044" customFormat="false" ht="15.75" hidden="false" customHeight="false" outlineLevel="0" collapsed="false"/>
    <row r="2045" customFormat="false" ht="15.75" hidden="false" customHeight="false" outlineLevel="0" collapsed="false"/>
    <row r="2046" customFormat="false" ht="15.75" hidden="false" customHeight="false" outlineLevel="0" collapsed="false"/>
    <row r="2047" customFormat="false" ht="15.75" hidden="false" customHeight="false" outlineLevel="0" collapsed="false"/>
    <row r="2048" customFormat="false" ht="15.75" hidden="false" customHeight="false" outlineLevel="0" collapsed="false"/>
    <row r="2049" customFormat="false" ht="15.75" hidden="false" customHeight="false" outlineLevel="0" collapsed="false"/>
    <row r="2050" customFormat="false" ht="15.75" hidden="false" customHeight="false" outlineLevel="0" collapsed="false"/>
    <row r="2051" customFormat="false" ht="15.75" hidden="false" customHeight="false" outlineLevel="0" collapsed="false"/>
    <row r="2052" customFormat="false" ht="15.75" hidden="false" customHeight="false" outlineLevel="0" collapsed="false"/>
    <row r="2053" customFormat="false" ht="15.75" hidden="false" customHeight="false" outlineLevel="0" collapsed="false"/>
    <row r="2054" customFormat="false" ht="15.75" hidden="false" customHeight="false" outlineLevel="0" collapsed="false"/>
    <row r="2055" customFormat="false" ht="15.75" hidden="false" customHeight="false" outlineLevel="0" collapsed="false"/>
    <row r="2056" customFormat="false" ht="15.75" hidden="false" customHeight="false" outlineLevel="0" collapsed="false"/>
    <row r="2057" customFormat="false" ht="15.75" hidden="false" customHeight="false" outlineLevel="0" collapsed="false"/>
    <row r="2058" customFormat="false" ht="15.75" hidden="false" customHeight="false" outlineLevel="0" collapsed="false"/>
    <row r="2059" customFormat="false" ht="15.75" hidden="false" customHeight="false" outlineLevel="0" collapsed="false"/>
    <row r="2060" customFormat="false" ht="15.75" hidden="false" customHeight="false" outlineLevel="0" collapsed="false"/>
    <row r="2061" customFormat="false" ht="15.75" hidden="false" customHeight="false" outlineLevel="0" collapsed="false"/>
    <row r="2062" customFormat="false" ht="15.75" hidden="false" customHeight="false" outlineLevel="0" collapsed="false"/>
    <row r="2063" customFormat="false" ht="15.75" hidden="false" customHeight="false" outlineLevel="0" collapsed="false"/>
    <row r="2064" customFormat="false" ht="15.75" hidden="false" customHeight="false" outlineLevel="0" collapsed="false"/>
    <row r="2065" customFormat="false" ht="15.75" hidden="false" customHeight="false" outlineLevel="0" collapsed="false"/>
    <row r="2066" customFormat="false" ht="15.75" hidden="false" customHeight="false" outlineLevel="0" collapsed="false"/>
    <row r="2067" customFormat="false" ht="15.75" hidden="false" customHeight="false" outlineLevel="0" collapsed="false"/>
    <row r="2068" customFormat="false" ht="15.75" hidden="false" customHeight="false" outlineLevel="0" collapsed="false"/>
    <row r="2069" customFormat="false" ht="15.75" hidden="false" customHeight="false" outlineLevel="0" collapsed="false"/>
    <row r="2070" customFormat="false" ht="15.75" hidden="false" customHeight="false" outlineLevel="0" collapsed="false"/>
    <row r="2071" customFormat="false" ht="15.75" hidden="false" customHeight="false" outlineLevel="0" collapsed="false"/>
    <row r="2072" customFormat="false" ht="15.75" hidden="false" customHeight="false" outlineLevel="0" collapsed="false"/>
    <row r="2073" customFormat="false" ht="15.75" hidden="false" customHeight="false" outlineLevel="0" collapsed="false"/>
    <row r="2074" customFormat="false" ht="15.75" hidden="false" customHeight="false" outlineLevel="0" collapsed="false"/>
    <row r="2075" customFormat="false" ht="15.75" hidden="false" customHeight="false" outlineLevel="0" collapsed="false"/>
    <row r="2076" customFormat="false" ht="15.75" hidden="false" customHeight="false" outlineLevel="0" collapsed="false"/>
    <row r="2077" customFormat="false" ht="15.75" hidden="false" customHeight="false" outlineLevel="0" collapsed="false"/>
    <row r="2078" customFormat="false" ht="15.75" hidden="false" customHeight="false" outlineLevel="0" collapsed="false"/>
    <row r="2079" customFormat="false" ht="15.75" hidden="false" customHeight="false" outlineLevel="0" collapsed="false"/>
    <row r="2080" customFormat="false" ht="15.75" hidden="false" customHeight="false" outlineLevel="0" collapsed="false"/>
    <row r="2081" customFormat="false" ht="15.75" hidden="false" customHeight="false" outlineLevel="0" collapsed="false"/>
    <row r="2082" customFormat="false" ht="15.75" hidden="false" customHeight="false" outlineLevel="0" collapsed="false"/>
    <row r="2083" customFormat="false" ht="15.75" hidden="false" customHeight="false" outlineLevel="0" collapsed="false"/>
    <row r="2084" customFormat="false" ht="15.75" hidden="false" customHeight="false" outlineLevel="0" collapsed="false"/>
    <row r="2085" customFormat="false" ht="15.75" hidden="false" customHeight="false" outlineLevel="0" collapsed="false"/>
    <row r="2086" customFormat="false" ht="15.75" hidden="false" customHeight="false" outlineLevel="0" collapsed="false"/>
    <row r="2087" customFormat="false" ht="15.75" hidden="false" customHeight="false" outlineLevel="0" collapsed="false"/>
    <row r="2088" customFormat="false" ht="15.75" hidden="false" customHeight="false" outlineLevel="0" collapsed="false"/>
    <row r="2089" customFormat="false" ht="15.75" hidden="false" customHeight="false" outlineLevel="0" collapsed="false"/>
    <row r="2090" customFormat="false" ht="15.75" hidden="false" customHeight="false" outlineLevel="0" collapsed="false"/>
    <row r="2091" customFormat="false" ht="15.75" hidden="false" customHeight="false" outlineLevel="0" collapsed="false"/>
    <row r="2092" customFormat="false" ht="15.75" hidden="false" customHeight="false" outlineLevel="0" collapsed="false"/>
    <row r="2093" customFormat="false" ht="15.75" hidden="false" customHeight="false" outlineLevel="0" collapsed="false"/>
    <row r="2094" customFormat="false" ht="15.75" hidden="false" customHeight="false" outlineLevel="0" collapsed="false"/>
    <row r="2095" customFormat="false" ht="15.75" hidden="false" customHeight="false" outlineLevel="0" collapsed="false"/>
    <row r="2096" customFormat="false" ht="15.75" hidden="false" customHeight="false" outlineLevel="0" collapsed="false"/>
    <row r="2097" customFormat="false" ht="15.75" hidden="false" customHeight="false" outlineLevel="0" collapsed="false"/>
    <row r="2098" customFormat="false" ht="15.75" hidden="false" customHeight="false" outlineLevel="0" collapsed="false"/>
    <row r="2099" customFormat="false" ht="15.75" hidden="false" customHeight="false" outlineLevel="0" collapsed="false"/>
    <row r="2100" customFormat="false" ht="15.75" hidden="false" customHeight="false" outlineLevel="0" collapsed="false"/>
    <row r="2101" customFormat="false" ht="15.75" hidden="false" customHeight="false" outlineLevel="0" collapsed="false"/>
    <row r="2102" customFormat="false" ht="15.75" hidden="false" customHeight="false" outlineLevel="0" collapsed="false"/>
    <row r="2103" customFormat="false" ht="15.75" hidden="false" customHeight="false" outlineLevel="0" collapsed="false"/>
    <row r="2104" customFormat="false" ht="15.75" hidden="false" customHeight="false" outlineLevel="0" collapsed="false"/>
    <row r="2105" customFormat="false" ht="15.75" hidden="false" customHeight="false" outlineLevel="0" collapsed="false"/>
    <row r="2106" customFormat="false" ht="15.75" hidden="false" customHeight="false" outlineLevel="0" collapsed="false"/>
    <row r="2107" customFormat="false" ht="15.75" hidden="false" customHeight="false" outlineLevel="0" collapsed="false"/>
    <row r="2108" customFormat="false" ht="15.75" hidden="false" customHeight="false" outlineLevel="0" collapsed="false"/>
    <row r="2109" customFormat="false" ht="15.75" hidden="false" customHeight="false" outlineLevel="0" collapsed="false"/>
    <row r="2110" customFormat="false" ht="15.75" hidden="false" customHeight="false" outlineLevel="0" collapsed="false"/>
    <row r="2111" customFormat="false" ht="15.75" hidden="false" customHeight="false" outlineLevel="0" collapsed="false"/>
    <row r="2112" customFormat="false" ht="15.75" hidden="false" customHeight="false" outlineLevel="0" collapsed="false"/>
    <row r="2113" customFormat="false" ht="15.75" hidden="false" customHeight="false" outlineLevel="0" collapsed="false"/>
    <row r="2114" customFormat="false" ht="15.75" hidden="false" customHeight="false" outlineLevel="0" collapsed="false"/>
    <row r="2115" customFormat="false" ht="15.75" hidden="false" customHeight="false" outlineLevel="0" collapsed="false"/>
    <row r="2116" customFormat="false" ht="15.75" hidden="false" customHeight="false" outlineLevel="0" collapsed="false"/>
    <row r="2117" customFormat="false" ht="15.75" hidden="false" customHeight="false" outlineLevel="0" collapsed="false"/>
    <row r="2118" customFormat="false" ht="15.75" hidden="false" customHeight="false" outlineLevel="0" collapsed="false"/>
    <row r="2119" customFormat="false" ht="15.75" hidden="false" customHeight="false" outlineLevel="0" collapsed="false"/>
    <row r="2120" customFormat="false" ht="15.75" hidden="false" customHeight="false" outlineLevel="0" collapsed="false"/>
    <row r="2121" customFormat="false" ht="15.75" hidden="false" customHeight="false" outlineLevel="0" collapsed="false"/>
    <row r="2122" customFormat="false" ht="15.75" hidden="false" customHeight="false" outlineLevel="0" collapsed="false"/>
    <row r="2123" customFormat="false" ht="15.75" hidden="false" customHeight="false" outlineLevel="0" collapsed="false"/>
    <row r="2124" customFormat="false" ht="15.75" hidden="false" customHeight="false" outlineLevel="0" collapsed="false"/>
    <row r="2125" customFormat="false" ht="15.75" hidden="false" customHeight="false" outlineLevel="0" collapsed="false"/>
    <row r="2126" customFormat="false" ht="15.75" hidden="false" customHeight="false" outlineLevel="0" collapsed="false"/>
    <row r="2127" customFormat="false" ht="15.75" hidden="false" customHeight="false" outlineLevel="0" collapsed="false"/>
    <row r="2128" customFormat="false" ht="15.75" hidden="false" customHeight="false" outlineLevel="0" collapsed="false"/>
    <row r="2129" customFormat="false" ht="15.75" hidden="false" customHeight="false" outlineLevel="0" collapsed="false"/>
    <row r="2130" customFormat="false" ht="15.75" hidden="false" customHeight="false" outlineLevel="0" collapsed="false"/>
    <row r="2131" customFormat="false" ht="15.75" hidden="false" customHeight="false" outlineLevel="0" collapsed="false"/>
    <row r="2132" customFormat="false" ht="15.75" hidden="false" customHeight="false" outlineLevel="0" collapsed="false"/>
    <row r="2133" customFormat="false" ht="15.75" hidden="false" customHeight="false" outlineLevel="0" collapsed="false"/>
    <row r="2134" customFormat="false" ht="15.75" hidden="false" customHeight="false" outlineLevel="0" collapsed="false"/>
    <row r="2135" customFormat="false" ht="15.75" hidden="false" customHeight="false" outlineLevel="0" collapsed="false"/>
    <row r="2136" customFormat="false" ht="15.75" hidden="false" customHeight="false" outlineLevel="0" collapsed="false"/>
    <row r="2137" customFormat="false" ht="15.75" hidden="false" customHeight="false" outlineLevel="0" collapsed="false"/>
    <row r="2138" customFormat="false" ht="15.75" hidden="false" customHeight="false" outlineLevel="0" collapsed="false"/>
    <row r="2139" customFormat="false" ht="15.75" hidden="false" customHeight="false" outlineLevel="0" collapsed="false"/>
    <row r="2140" customFormat="false" ht="15.75" hidden="false" customHeight="false" outlineLevel="0" collapsed="false"/>
    <row r="2141" customFormat="false" ht="15.75" hidden="false" customHeight="false" outlineLevel="0" collapsed="false"/>
    <row r="2142" customFormat="false" ht="15.75" hidden="false" customHeight="false" outlineLevel="0" collapsed="false"/>
    <row r="2143" customFormat="false" ht="15.75" hidden="false" customHeight="false" outlineLevel="0" collapsed="false"/>
    <row r="2144" customFormat="false" ht="15.75" hidden="false" customHeight="false" outlineLevel="0" collapsed="false"/>
    <row r="2145" customFormat="false" ht="15.75" hidden="false" customHeight="false" outlineLevel="0" collapsed="false"/>
    <row r="2146" customFormat="false" ht="15.75" hidden="false" customHeight="false" outlineLevel="0" collapsed="false"/>
    <row r="2147" customFormat="false" ht="15.75" hidden="false" customHeight="false" outlineLevel="0" collapsed="false"/>
    <row r="2148" customFormat="false" ht="15.75" hidden="false" customHeight="false" outlineLevel="0" collapsed="false"/>
    <row r="2149" customFormat="false" ht="15.75" hidden="false" customHeight="false" outlineLevel="0" collapsed="false"/>
    <row r="2150" customFormat="false" ht="15.75" hidden="false" customHeight="false" outlineLevel="0" collapsed="false"/>
    <row r="2151" customFormat="false" ht="15.75" hidden="false" customHeight="false" outlineLevel="0" collapsed="false"/>
    <row r="2152" customFormat="false" ht="15.75" hidden="false" customHeight="false" outlineLevel="0" collapsed="false"/>
    <row r="2153" customFormat="false" ht="15.75" hidden="false" customHeight="false" outlineLevel="0" collapsed="false"/>
    <row r="2154" customFormat="false" ht="15.75" hidden="false" customHeight="false" outlineLevel="0" collapsed="false"/>
    <row r="2155" customFormat="false" ht="15.75" hidden="false" customHeight="false" outlineLevel="0" collapsed="false"/>
    <row r="2156" customFormat="false" ht="15.75" hidden="false" customHeight="false" outlineLevel="0" collapsed="false"/>
    <row r="2157" customFormat="false" ht="15.75" hidden="false" customHeight="false" outlineLevel="0" collapsed="false"/>
    <row r="2158" customFormat="false" ht="15.75" hidden="false" customHeight="false" outlineLevel="0" collapsed="false"/>
    <row r="2159" customFormat="false" ht="15.75" hidden="false" customHeight="false" outlineLevel="0" collapsed="false"/>
    <row r="2160" customFormat="false" ht="15.75" hidden="false" customHeight="false" outlineLevel="0" collapsed="false"/>
    <row r="2161" customFormat="false" ht="15.75" hidden="false" customHeight="false" outlineLevel="0" collapsed="false"/>
    <row r="2162" customFormat="false" ht="15.75" hidden="false" customHeight="false" outlineLevel="0" collapsed="false"/>
    <row r="2163" customFormat="false" ht="15.75" hidden="false" customHeight="false" outlineLevel="0" collapsed="false"/>
    <row r="2164" customFormat="false" ht="15.75" hidden="false" customHeight="false" outlineLevel="0" collapsed="false"/>
    <row r="2165" customFormat="false" ht="15.75" hidden="false" customHeight="false" outlineLevel="0" collapsed="false"/>
    <row r="2166" customFormat="false" ht="15.75" hidden="false" customHeight="false" outlineLevel="0" collapsed="false"/>
    <row r="2167" customFormat="false" ht="15.75" hidden="false" customHeight="false" outlineLevel="0" collapsed="false"/>
    <row r="2168" customFormat="false" ht="15.75" hidden="false" customHeight="false" outlineLevel="0" collapsed="false"/>
    <row r="2169" customFormat="false" ht="15.75" hidden="false" customHeight="false" outlineLevel="0" collapsed="false"/>
    <row r="2170" customFormat="false" ht="15.75" hidden="false" customHeight="false" outlineLevel="0" collapsed="false"/>
    <row r="2171" customFormat="false" ht="15.75" hidden="false" customHeight="false" outlineLevel="0" collapsed="false"/>
    <row r="2172" customFormat="false" ht="15.75" hidden="false" customHeight="false" outlineLevel="0" collapsed="false"/>
    <row r="2173" customFormat="false" ht="15.75" hidden="false" customHeight="false" outlineLevel="0" collapsed="false"/>
    <row r="2174" customFormat="false" ht="15.75" hidden="false" customHeight="false" outlineLevel="0" collapsed="false"/>
    <row r="2175" customFormat="false" ht="15.75" hidden="false" customHeight="false" outlineLevel="0" collapsed="false"/>
    <row r="2176" customFormat="false" ht="15.75" hidden="false" customHeight="false" outlineLevel="0" collapsed="false"/>
    <row r="2177" customFormat="false" ht="15.75" hidden="false" customHeight="false" outlineLevel="0" collapsed="false"/>
    <row r="2178" customFormat="false" ht="15.75" hidden="false" customHeight="false" outlineLevel="0" collapsed="false"/>
    <row r="2179" customFormat="false" ht="15.75" hidden="false" customHeight="false" outlineLevel="0" collapsed="false"/>
    <row r="2180" customFormat="false" ht="15.75" hidden="false" customHeight="false" outlineLevel="0" collapsed="false"/>
    <row r="2181" customFormat="false" ht="15.75" hidden="false" customHeight="false" outlineLevel="0" collapsed="false"/>
    <row r="2182" customFormat="false" ht="15.75" hidden="false" customHeight="false" outlineLevel="0" collapsed="false"/>
    <row r="2183" customFormat="false" ht="15.75" hidden="false" customHeight="false" outlineLevel="0" collapsed="false"/>
    <row r="2184" customFormat="false" ht="15.75" hidden="false" customHeight="false" outlineLevel="0" collapsed="false"/>
    <row r="2185" customFormat="false" ht="15.75" hidden="false" customHeight="false" outlineLevel="0" collapsed="false"/>
    <row r="2186" customFormat="false" ht="15.75" hidden="false" customHeight="false" outlineLevel="0" collapsed="false"/>
    <row r="2187" customFormat="false" ht="15.75" hidden="false" customHeight="false" outlineLevel="0" collapsed="false"/>
    <row r="2188" customFormat="false" ht="15.75" hidden="false" customHeight="false" outlineLevel="0" collapsed="false"/>
    <row r="2189" customFormat="false" ht="15.75" hidden="false" customHeight="false" outlineLevel="0" collapsed="false"/>
    <row r="2190" customFormat="false" ht="15.75" hidden="false" customHeight="false" outlineLevel="0" collapsed="false"/>
    <row r="2191" customFormat="false" ht="15.75" hidden="false" customHeight="false" outlineLevel="0" collapsed="false"/>
    <row r="2192" customFormat="false" ht="15.75" hidden="false" customHeight="false" outlineLevel="0" collapsed="false"/>
    <row r="2193" customFormat="false" ht="15.75" hidden="false" customHeight="false" outlineLevel="0" collapsed="false"/>
    <row r="2194" customFormat="false" ht="15.75" hidden="false" customHeight="false" outlineLevel="0" collapsed="false"/>
    <row r="2195" customFormat="false" ht="15.75" hidden="false" customHeight="false" outlineLevel="0" collapsed="false"/>
    <row r="2196" customFormat="false" ht="15.75" hidden="false" customHeight="false" outlineLevel="0" collapsed="false"/>
    <row r="2197" customFormat="false" ht="15.75" hidden="false" customHeight="false" outlineLevel="0" collapsed="false"/>
    <row r="2198" customFormat="false" ht="15.75" hidden="false" customHeight="false" outlineLevel="0" collapsed="false"/>
    <row r="2199" customFormat="false" ht="15.75" hidden="false" customHeight="false" outlineLevel="0" collapsed="false"/>
    <row r="2200" customFormat="false" ht="15.75" hidden="false" customHeight="false" outlineLevel="0" collapsed="false"/>
    <row r="2201" customFormat="false" ht="15.75" hidden="false" customHeight="false" outlineLevel="0" collapsed="false"/>
    <row r="2202" customFormat="false" ht="15.75" hidden="false" customHeight="false" outlineLevel="0" collapsed="false"/>
    <row r="2203" customFormat="false" ht="15.75" hidden="false" customHeight="false" outlineLevel="0" collapsed="false"/>
    <row r="2204" customFormat="false" ht="15.75" hidden="false" customHeight="false" outlineLevel="0" collapsed="false"/>
    <row r="2205" customFormat="false" ht="15.75" hidden="false" customHeight="false" outlineLevel="0" collapsed="false"/>
    <row r="2206" customFormat="false" ht="15.75" hidden="false" customHeight="false" outlineLevel="0" collapsed="false"/>
    <row r="2207" customFormat="false" ht="15.75" hidden="false" customHeight="false" outlineLevel="0" collapsed="false"/>
    <row r="2208" customFormat="false" ht="15.75" hidden="false" customHeight="false" outlineLevel="0" collapsed="false"/>
    <row r="2209" customFormat="false" ht="15.75" hidden="false" customHeight="false" outlineLevel="0" collapsed="false"/>
    <row r="2210" customFormat="false" ht="15.75" hidden="false" customHeight="false" outlineLevel="0" collapsed="false"/>
    <row r="2211" customFormat="false" ht="15.75" hidden="false" customHeight="false" outlineLevel="0" collapsed="false"/>
    <row r="2212" customFormat="false" ht="15.75" hidden="false" customHeight="false" outlineLevel="0" collapsed="false"/>
    <row r="2213" customFormat="false" ht="15.75" hidden="false" customHeight="false" outlineLevel="0" collapsed="false"/>
    <row r="2214" customFormat="false" ht="15.75" hidden="false" customHeight="false" outlineLevel="0" collapsed="false"/>
    <row r="2215" customFormat="false" ht="15.75" hidden="false" customHeight="false" outlineLevel="0" collapsed="false"/>
    <row r="2216" customFormat="false" ht="15.75" hidden="false" customHeight="false" outlineLevel="0" collapsed="false"/>
    <row r="2217" customFormat="false" ht="15.75" hidden="false" customHeight="false" outlineLevel="0" collapsed="false"/>
    <row r="2218" customFormat="false" ht="15.75" hidden="false" customHeight="false" outlineLevel="0" collapsed="false"/>
    <row r="2219" customFormat="false" ht="15.75" hidden="false" customHeight="false" outlineLevel="0" collapsed="false"/>
    <row r="2220" customFormat="false" ht="15.75" hidden="false" customHeight="false" outlineLevel="0" collapsed="false"/>
    <row r="2221" customFormat="false" ht="15.75" hidden="false" customHeight="false" outlineLevel="0" collapsed="false"/>
    <row r="2222" customFormat="false" ht="15.75" hidden="false" customHeight="false" outlineLevel="0" collapsed="false"/>
    <row r="2223" customFormat="false" ht="15.75" hidden="false" customHeight="false" outlineLevel="0" collapsed="false"/>
    <row r="2224" customFormat="false" ht="15.75" hidden="false" customHeight="false" outlineLevel="0" collapsed="false"/>
    <row r="2225" customFormat="false" ht="15.75" hidden="false" customHeight="false" outlineLevel="0" collapsed="false"/>
    <row r="2226" customFormat="false" ht="15.75" hidden="false" customHeight="false" outlineLevel="0" collapsed="false"/>
    <row r="2227" customFormat="false" ht="15.75" hidden="false" customHeight="false" outlineLevel="0" collapsed="false"/>
    <row r="2228" customFormat="false" ht="15.75" hidden="false" customHeight="false" outlineLevel="0" collapsed="false"/>
    <row r="2229" customFormat="false" ht="15.75" hidden="false" customHeight="false" outlineLevel="0" collapsed="false"/>
    <row r="2230" customFormat="false" ht="15.75" hidden="false" customHeight="false" outlineLevel="0" collapsed="false"/>
    <row r="2231" customFormat="false" ht="15.75" hidden="false" customHeight="false" outlineLevel="0" collapsed="false"/>
    <row r="2232" customFormat="false" ht="15.75" hidden="false" customHeight="false" outlineLevel="0" collapsed="false"/>
    <row r="2233" customFormat="false" ht="15.75" hidden="false" customHeight="false" outlineLevel="0" collapsed="false"/>
    <row r="2234" customFormat="false" ht="15.75" hidden="false" customHeight="false" outlineLevel="0" collapsed="false"/>
    <row r="2235" customFormat="false" ht="15.75" hidden="false" customHeight="false" outlineLevel="0" collapsed="false"/>
    <row r="2236" customFormat="false" ht="15.75" hidden="false" customHeight="false" outlineLevel="0" collapsed="false"/>
    <row r="2237" customFormat="false" ht="15.75" hidden="false" customHeight="false" outlineLevel="0" collapsed="false"/>
    <row r="2238" customFormat="false" ht="15.75" hidden="false" customHeight="false" outlineLevel="0" collapsed="false"/>
    <row r="2239" customFormat="false" ht="15.75" hidden="false" customHeight="false" outlineLevel="0" collapsed="false"/>
    <row r="2240" customFormat="false" ht="15.75" hidden="false" customHeight="false" outlineLevel="0" collapsed="false"/>
    <row r="2241" customFormat="false" ht="15.75" hidden="false" customHeight="false" outlineLevel="0" collapsed="false"/>
    <row r="2242" customFormat="false" ht="15.75" hidden="false" customHeight="false" outlineLevel="0" collapsed="false"/>
    <row r="2243" customFormat="false" ht="15.75" hidden="false" customHeight="false" outlineLevel="0" collapsed="false"/>
    <row r="2244" customFormat="false" ht="15.75" hidden="false" customHeight="false" outlineLevel="0" collapsed="false"/>
    <row r="2245" customFormat="false" ht="15.75" hidden="false" customHeight="false" outlineLevel="0" collapsed="false"/>
    <row r="2246" customFormat="false" ht="15.75" hidden="false" customHeight="false" outlineLevel="0" collapsed="false"/>
    <row r="2247" customFormat="false" ht="15.75" hidden="false" customHeight="false" outlineLevel="0" collapsed="false"/>
    <row r="2248" customFormat="false" ht="15.75" hidden="false" customHeight="false" outlineLevel="0" collapsed="false"/>
    <row r="2249" customFormat="false" ht="15.75" hidden="false" customHeight="false" outlineLevel="0" collapsed="false"/>
    <row r="2250" customFormat="false" ht="15.75" hidden="false" customHeight="false" outlineLevel="0" collapsed="false"/>
    <row r="2251" customFormat="false" ht="15.75" hidden="false" customHeight="false" outlineLevel="0" collapsed="false"/>
    <row r="2252" customFormat="false" ht="15.75" hidden="false" customHeight="false" outlineLevel="0" collapsed="false"/>
    <row r="2253" customFormat="false" ht="15.75" hidden="false" customHeight="false" outlineLevel="0" collapsed="false"/>
    <row r="2254" customFormat="false" ht="15.75" hidden="false" customHeight="false" outlineLevel="0" collapsed="false"/>
    <row r="2255" customFormat="false" ht="15.75" hidden="false" customHeight="false" outlineLevel="0" collapsed="false"/>
    <row r="2256" customFormat="false" ht="15.75" hidden="false" customHeight="false" outlineLevel="0" collapsed="false"/>
    <row r="2257" customFormat="false" ht="15.75" hidden="false" customHeight="false" outlineLevel="0" collapsed="false"/>
    <row r="2258" customFormat="false" ht="15.75" hidden="false" customHeight="false" outlineLevel="0" collapsed="false"/>
    <row r="2259" customFormat="false" ht="15.75" hidden="false" customHeight="false" outlineLevel="0" collapsed="false"/>
    <row r="2260" customFormat="false" ht="15.75" hidden="false" customHeight="false" outlineLevel="0" collapsed="false"/>
    <row r="2261" customFormat="false" ht="15.75" hidden="false" customHeight="false" outlineLevel="0" collapsed="false"/>
    <row r="2262" customFormat="false" ht="15.75" hidden="false" customHeight="false" outlineLevel="0" collapsed="false"/>
    <row r="2263" customFormat="false" ht="15.75" hidden="false" customHeight="false" outlineLevel="0" collapsed="false"/>
    <row r="2264" customFormat="false" ht="15.75" hidden="false" customHeight="false" outlineLevel="0" collapsed="false"/>
    <row r="2265" customFormat="false" ht="15.75" hidden="false" customHeight="false" outlineLevel="0" collapsed="false"/>
    <row r="2266" customFormat="false" ht="15.75" hidden="false" customHeight="false" outlineLevel="0" collapsed="false"/>
    <row r="2267" customFormat="false" ht="15.75" hidden="false" customHeight="false" outlineLevel="0" collapsed="false"/>
    <row r="2268" customFormat="false" ht="15.75" hidden="false" customHeight="false" outlineLevel="0" collapsed="false"/>
    <row r="2269" customFormat="false" ht="15.75" hidden="false" customHeight="false" outlineLevel="0" collapsed="false"/>
    <row r="2270" customFormat="false" ht="15.75" hidden="false" customHeight="false" outlineLevel="0" collapsed="false"/>
    <row r="2271" customFormat="false" ht="15.75" hidden="false" customHeight="false" outlineLevel="0" collapsed="false"/>
    <row r="2272" customFormat="false" ht="15.75" hidden="false" customHeight="false" outlineLevel="0" collapsed="false"/>
    <row r="2273" customFormat="false" ht="15.75" hidden="false" customHeight="false" outlineLevel="0" collapsed="false"/>
    <row r="2274" customFormat="false" ht="15.75" hidden="false" customHeight="false" outlineLevel="0" collapsed="false"/>
    <row r="2275" customFormat="false" ht="15.75" hidden="false" customHeight="false" outlineLevel="0" collapsed="false"/>
    <row r="2276" customFormat="false" ht="15.75" hidden="false" customHeight="false" outlineLevel="0" collapsed="false"/>
    <row r="2277" customFormat="false" ht="15.75" hidden="false" customHeight="false" outlineLevel="0" collapsed="false"/>
    <row r="2278" customFormat="false" ht="15.75" hidden="false" customHeight="false" outlineLevel="0" collapsed="false"/>
    <row r="2279" customFormat="false" ht="15.75" hidden="false" customHeight="false" outlineLevel="0" collapsed="false"/>
    <row r="2280" customFormat="false" ht="15.75" hidden="false" customHeight="false" outlineLevel="0" collapsed="false"/>
    <row r="2281" customFormat="false" ht="15.75" hidden="false" customHeight="false" outlineLevel="0" collapsed="false"/>
    <row r="2282" customFormat="false" ht="15.75" hidden="false" customHeight="false" outlineLevel="0" collapsed="false"/>
    <row r="2283" customFormat="false" ht="15.75" hidden="false" customHeight="false" outlineLevel="0" collapsed="false"/>
    <row r="2284" customFormat="false" ht="15.75" hidden="false" customHeight="false" outlineLevel="0" collapsed="false"/>
    <row r="2285" customFormat="false" ht="15.75" hidden="false" customHeight="false" outlineLevel="0" collapsed="false"/>
    <row r="2286" customFormat="false" ht="15.75" hidden="false" customHeight="false" outlineLevel="0" collapsed="false"/>
    <row r="2287" customFormat="false" ht="15.75" hidden="false" customHeight="false" outlineLevel="0" collapsed="false"/>
    <row r="2288" customFormat="false" ht="15.75" hidden="false" customHeight="false" outlineLevel="0" collapsed="false"/>
    <row r="2289" customFormat="false" ht="15.75" hidden="false" customHeight="false" outlineLevel="0" collapsed="false"/>
    <row r="2290" customFormat="false" ht="15.75" hidden="false" customHeight="false" outlineLevel="0" collapsed="false"/>
    <row r="2291" customFormat="false" ht="15.75" hidden="false" customHeight="false" outlineLevel="0" collapsed="false"/>
    <row r="2292" customFormat="false" ht="15.75" hidden="false" customHeight="false" outlineLevel="0" collapsed="false"/>
    <row r="2293" customFormat="false" ht="15.75" hidden="false" customHeight="false" outlineLevel="0" collapsed="false"/>
    <row r="2294" customFormat="false" ht="15.75" hidden="false" customHeight="false" outlineLevel="0" collapsed="false"/>
    <row r="2295" customFormat="false" ht="15.75" hidden="false" customHeight="false" outlineLevel="0" collapsed="false"/>
    <row r="2296" customFormat="false" ht="15.75" hidden="false" customHeight="false" outlineLevel="0" collapsed="false"/>
    <row r="2297" customFormat="false" ht="15.75" hidden="false" customHeight="false" outlineLevel="0" collapsed="false"/>
    <row r="2298" customFormat="false" ht="15.75" hidden="false" customHeight="false" outlineLevel="0" collapsed="false"/>
    <row r="2299" customFormat="false" ht="15.75" hidden="false" customHeight="false" outlineLevel="0" collapsed="false"/>
    <row r="2300" customFormat="false" ht="15.75" hidden="false" customHeight="false" outlineLevel="0" collapsed="false"/>
    <row r="2301" customFormat="false" ht="15.75" hidden="false" customHeight="false" outlineLevel="0" collapsed="false"/>
    <row r="2302" customFormat="false" ht="15.75" hidden="false" customHeight="false" outlineLevel="0" collapsed="false"/>
    <row r="2303" customFormat="false" ht="15.75" hidden="false" customHeight="false" outlineLevel="0" collapsed="false"/>
    <row r="2304" customFormat="false" ht="15.75" hidden="false" customHeight="false" outlineLevel="0" collapsed="false"/>
    <row r="2305" customFormat="false" ht="15.75" hidden="false" customHeight="false" outlineLevel="0" collapsed="false"/>
    <row r="2306" customFormat="false" ht="15.75" hidden="false" customHeight="false" outlineLevel="0" collapsed="false"/>
    <row r="2307" customFormat="false" ht="15.75" hidden="false" customHeight="false" outlineLevel="0" collapsed="false"/>
    <row r="2308" customFormat="false" ht="15.75" hidden="false" customHeight="false" outlineLevel="0" collapsed="false"/>
    <row r="2309" customFormat="false" ht="15.75" hidden="false" customHeight="false" outlineLevel="0" collapsed="false"/>
    <row r="2310" customFormat="false" ht="15.75" hidden="false" customHeight="false" outlineLevel="0" collapsed="false"/>
    <row r="2311" customFormat="false" ht="15.75" hidden="false" customHeight="false" outlineLevel="0" collapsed="false"/>
    <row r="2312" customFormat="false" ht="15.75" hidden="false" customHeight="false" outlineLevel="0" collapsed="false"/>
    <row r="2313" customFormat="false" ht="15.75" hidden="false" customHeight="false" outlineLevel="0" collapsed="false"/>
    <row r="2314" customFormat="false" ht="15.75" hidden="false" customHeight="false" outlineLevel="0" collapsed="false"/>
    <row r="2315" customFormat="false" ht="15.75" hidden="false" customHeight="false" outlineLevel="0" collapsed="false"/>
    <row r="2316" customFormat="false" ht="15.75" hidden="false" customHeight="false" outlineLevel="0" collapsed="false"/>
    <row r="2317" customFormat="false" ht="15.75" hidden="false" customHeight="false" outlineLevel="0" collapsed="false"/>
    <row r="2318" customFormat="false" ht="15.75" hidden="false" customHeight="false" outlineLevel="0" collapsed="false"/>
    <row r="2319" customFormat="false" ht="15.75" hidden="false" customHeight="false" outlineLevel="0" collapsed="false"/>
    <row r="2320" customFormat="false" ht="15.75" hidden="false" customHeight="false" outlineLevel="0" collapsed="false"/>
    <row r="2321" customFormat="false" ht="15.75" hidden="false" customHeight="false" outlineLevel="0" collapsed="false"/>
    <row r="2322" customFormat="false" ht="15.75" hidden="false" customHeight="false" outlineLevel="0" collapsed="false"/>
    <row r="2323" customFormat="false" ht="15.75" hidden="false" customHeight="false" outlineLevel="0" collapsed="false"/>
    <row r="2324" customFormat="false" ht="15.75" hidden="false" customHeight="false" outlineLevel="0" collapsed="false"/>
    <row r="2325" customFormat="false" ht="15.75" hidden="false" customHeight="false" outlineLevel="0" collapsed="false"/>
    <row r="2326" customFormat="false" ht="15.75" hidden="false" customHeight="false" outlineLevel="0" collapsed="false"/>
    <row r="2327" customFormat="false" ht="15.75" hidden="false" customHeight="false" outlineLevel="0" collapsed="false"/>
    <row r="2328" customFormat="false" ht="15.75" hidden="false" customHeight="false" outlineLevel="0" collapsed="false"/>
    <row r="2329" customFormat="false" ht="15.75" hidden="false" customHeight="false" outlineLevel="0" collapsed="false"/>
    <row r="2330" customFormat="false" ht="15.75" hidden="false" customHeight="false" outlineLevel="0" collapsed="false"/>
    <row r="2331" customFormat="false" ht="15.75" hidden="false" customHeight="false" outlineLevel="0" collapsed="false"/>
    <row r="2332" customFormat="false" ht="15.75" hidden="false" customHeight="false" outlineLevel="0" collapsed="false"/>
    <row r="2333" customFormat="false" ht="15.75" hidden="false" customHeight="false" outlineLevel="0" collapsed="false"/>
    <row r="2334" customFormat="false" ht="15.75" hidden="false" customHeight="false" outlineLevel="0" collapsed="false"/>
    <row r="2335" customFormat="false" ht="15.75" hidden="false" customHeight="false" outlineLevel="0" collapsed="false"/>
    <row r="2336" customFormat="false" ht="15.75" hidden="false" customHeight="false" outlineLevel="0" collapsed="false"/>
    <row r="2337" customFormat="false" ht="15.75" hidden="false" customHeight="false" outlineLevel="0" collapsed="false"/>
    <row r="2338" customFormat="false" ht="15.75" hidden="false" customHeight="false" outlineLevel="0" collapsed="false"/>
    <row r="2339" customFormat="false" ht="15.75" hidden="false" customHeight="false" outlineLevel="0" collapsed="false"/>
    <row r="2340" customFormat="false" ht="15.75" hidden="false" customHeight="false" outlineLevel="0" collapsed="false"/>
    <row r="2341" customFormat="false" ht="15.75" hidden="false" customHeight="false" outlineLevel="0" collapsed="false"/>
    <row r="2342" customFormat="false" ht="15.75" hidden="false" customHeight="false" outlineLevel="0" collapsed="false"/>
    <row r="2343" customFormat="false" ht="15.75" hidden="false" customHeight="false" outlineLevel="0" collapsed="false"/>
    <row r="2344" customFormat="false" ht="15.75" hidden="false" customHeight="false" outlineLevel="0" collapsed="false"/>
    <row r="2345" customFormat="false" ht="15.75" hidden="false" customHeight="false" outlineLevel="0" collapsed="false"/>
    <row r="2346" customFormat="false" ht="15.75" hidden="false" customHeight="false" outlineLevel="0" collapsed="false"/>
    <row r="2347" customFormat="false" ht="15.75" hidden="false" customHeight="false" outlineLevel="0" collapsed="false"/>
    <row r="2348" customFormat="false" ht="15.75" hidden="false" customHeight="false" outlineLevel="0" collapsed="false"/>
    <row r="2349" customFormat="false" ht="15.75" hidden="false" customHeight="false" outlineLevel="0" collapsed="false"/>
    <row r="2350" customFormat="false" ht="15.75" hidden="false" customHeight="false" outlineLevel="0" collapsed="false"/>
    <row r="2351" customFormat="false" ht="15.75" hidden="false" customHeight="false" outlineLevel="0" collapsed="false"/>
    <row r="2352" customFormat="false" ht="15.75" hidden="false" customHeight="false" outlineLevel="0" collapsed="false"/>
    <row r="2353" customFormat="false" ht="15.75" hidden="false" customHeight="false" outlineLevel="0" collapsed="false"/>
    <row r="2354" customFormat="false" ht="15.75" hidden="false" customHeight="false" outlineLevel="0" collapsed="false"/>
    <row r="2355" customFormat="false" ht="15.75" hidden="false" customHeight="false" outlineLevel="0" collapsed="false"/>
    <row r="2356" customFormat="false" ht="15.75" hidden="false" customHeight="false" outlineLevel="0" collapsed="false"/>
    <row r="2357" customFormat="false" ht="15.75" hidden="false" customHeight="false" outlineLevel="0" collapsed="false"/>
    <row r="2358" customFormat="false" ht="15.75" hidden="false" customHeight="false" outlineLevel="0" collapsed="false"/>
    <row r="2359" customFormat="false" ht="15.75" hidden="false" customHeight="false" outlineLevel="0" collapsed="false"/>
    <row r="2360" customFormat="false" ht="15.75" hidden="false" customHeight="false" outlineLevel="0" collapsed="false"/>
    <row r="2361" customFormat="false" ht="15.75" hidden="false" customHeight="false" outlineLevel="0" collapsed="false"/>
    <row r="2362" customFormat="false" ht="15.75" hidden="false" customHeight="false" outlineLevel="0" collapsed="false"/>
    <row r="2363" customFormat="false" ht="15.75" hidden="false" customHeight="false" outlineLevel="0" collapsed="false"/>
    <row r="2364" customFormat="false" ht="15.75" hidden="false" customHeight="false" outlineLevel="0" collapsed="false"/>
    <row r="2365" customFormat="false" ht="15.75" hidden="false" customHeight="false" outlineLevel="0" collapsed="false"/>
    <row r="2366" customFormat="false" ht="15.75" hidden="false" customHeight="false" outlineLevel="0" collapsed="false"/>
    <row r="2367" customFormat="false" ht="15.75" hidden="false" customHeight="false" outlineLevel="0" collapsed="false"/>
    <row r="2368" customFormat="false" ht="15.75" hidden="false" customHeight="false" outlineLevel="0" collapsed="false"/>
    <row r="2369" customFormat="false" ht="15.75" hidden="false" customHeight="false" outlineLevel="0" collapsed="false"/>
    <row r="2370" customFormat="false" ht="15.75" hidden="false" customHeight="false" outlineLevel="0" collapsed="false"/>
    <row r="2371" customFormat="false" ht="15.75" hidden="false" customHeight="false" outlineLevel="0" collapsed="false"/>
    <row r="2372" customFormat="false" ht="15.75" hidden="false" customHeight="false" outlineLevel="0" collapsed="false"/>
    <row r="2373" customFormat="false" ht="15.75" hidden="false" customHeight="false" outlineLevel="0" collapsed="false"/>
    <row r="2374" customFormat="false" ht="15.75" hidden="false" customHeight="false" outlineLevel="0" collapsed="false"/>
    <row r="2375" customFormat="false" ht="15.75" hidden="false" customHeight="false" outlineLevel="0" collapsed="false"/>
    <row r="2376" customFormat="false" ht="15.75" hidden="false" customHeight="false" outlineLevel="0" collapsed="false"/>
    <row r="2377" customFormat="false" ht="15.75" hidden="false" customHeight="false" outlineLevel="0" collapsed="false"/>
    <row r="2378" customFormat="false" ht="15.75" hidden="false" customHeight="false" outlineLevel="0" collapsed="false"/>
    <row r="2379" customFormat="false" ht="15.75" hidden="false" customHeight="false" outlineLevel="0" collapsed="false"/>
    <row r="2380" customFormat="false" ht="15.75" hidden="false" customHeight="false" outlineLevel="0" collapsed="false"/>
    <row r="2381" customFormat="false" ht="15.75" hidden="false" customHeight="false" outlineLevel="0" collapsed="false"/>
    <row r="2382" customFormat="false" ht="15.75" hidden="false" customHeight="false" outlineLevel="0" collapsed="false"/>
    <row r="2383" customFormat="false" ht="15.75" hidden="false" customHeight="false" outlineLevel="0" collapsed="false"/>
    <row r="2384" customFormat="false" ht="15.75" hidden="false" customHeight="false" outlineLevel="0" collapsed="false"/>
    <row r="2385" customFormat="false" ht="15.75" hidden="false" customHeight="false" outlineLevel="0" collapsed="false"/>
    <row r="2386" customFormat="false" ht="15.75" hidden="false" customHeight="false" outlineLevel="0" collapsed="false"/>
    <row r="2387" customFormat="false" ht="15.75" hidden="false" customHeight="false" outlineLevel="0" collapsed="false"/>
    <row r="2388" customFormat="false" ht="15.75" hidden="false" customHeight="false" outlineLevel="0" collapsed="false"/>
    <row r="2389" customFormat="false" ht="15.75" hidden="false" customHeight="false" outlineLevel="0" collapsed="false"/>
    <row r="2390" customFormat="false" ht="15.75" hidden="false" customHeight="false" outlineLevel="0" collapsed="false"/>
    <row r="2391" customFormat="false" ht="15.75" hidden="false" customHeight="false" outlineLevel="0" collapsed="false"/>
    <row r="2392" customFormat="false" ht="15.75" hidden="false" customHeight="false" outlineLevel="0" collapsed="false"/>
    <row r="2393" customFormat="false" ht="15.75" hidden="false" customHeight="false" outlineLevel="0" collapsed="false"/>
    <row r="2394" customFormat="false" ht="15.75" hidden="false" customHeight="false" outlineLevel="0" collapsed="false"/>
    <row r="2395" customFormat="false" ht="15.75" hidden="false" customHeight="false" outlineLevel="0" collapsed="false"/>
    <row r="2396" customFormat="false" ht="15.75" hidden="false" customHeight="false" outlineLevel="0" collapsed="false"/>
    <row r="2397" customFormat="false" ht="15.75" hidden="false" customHeight="false" outlineLevel="0" collapsed="false"/>
    <row r="2398" customFormat="false" ht="15.75" hidden="false" customHeight="false" outlineLevel="0" collapsed="false"/>
    <row r="2399" customFormat="false" ht="15.75" hidden="false" customHeight="false" outlineLevel="0" collapsed="false"/>
    <row r="2400" customFormat="false" ht="15.75" hidden="false" customHeight="false" outlineLevel="0" collapsed="false"/>
    <row r="2401" customFormat="false" ht="15.75" hidden="false" customHeight="false" outlineLevel="0" collapsed="false"/>
    <row r="2402" customFormat="false" ht="15.75" hidden="false" customHeight="false" outlineLevel="0" collapsed="false"/>
    <row r="2403" customFormat="false" ht="15.75" hidden="false" customHeight="false" outlineLevel="0" collapsed="false"/>
    <row r="2404" customFormat="false" ht="15.75" hidden="false" customHeight="false" outlineLevel="0" collapsed="false"/>
    <row r="2405" customFormat="false" ht="15.75" hidden="false" customHeight="false" outlineLevel="0" collapsed="false"/>
    <row r="2406" customFormat="false" ht="15.75" hidden="false" customHeight="false" outlineLevel="0" collapsed="false"/>
    <row r="2407" customFormat="false" ht="15.75" hidden="false" customHeight="false" outlineLevel="0" collapsed="false"/>
    <row r="2408" customFormat="false" ht="15.75" hidden="false" customHeight="false" outlineLevel="0" collapsed="false"/>
    <row r="2409" customFormat="false" ht="15.75" hidden="false" customHeight="false" outlineLevel="0" collapsed="false"/>
    <row r="2410" customFormat="false" ht="15.75" hidden="false" customHeight="false" outlineLevel="0" collapsed="false"/>
    <row r="2411" customFormat="false" ht="15.75" hidden="false" customHeight="false" outlineLevel="0" collapsed="false"/>
    <row r="2412" customFormat="false" ht="15.75" hidden="false" customHeight="false" outlineLevel="0" collapsed="false"/>
    <row r="2413" customFormat="false" ht="15.75" hidden="false" customHeight="false" outlineLevel="0" collapsed="false"/>
    <row r="2414" customFormat="false" ht="15.75" hidden="false" customHeight="false" outlineLevel="0" collapsed="false"/>
    <row r="2415" customFormat="false" ht="15.75" hidden="false" customHeight="false" outlineLevel="0" collapsed="false"/>
    <row r="2416" customFormat="false" ht="15.75" hidden="false" customHeight="false" outlineLevel="0" collapsed="false"/>
    <row r="2417" customFormat="false" ht="15.75" hidden="false" customHeight="false" outlineLevel="0" collapsed="false"/>
    <row r="2418" customFormat="false" ht="15.75" hidden="false" customHeight="false" outlineLevel="0" collapsed="false"/>
    <row r="2419" customFormat="false" ht="15.75" hidden="false" customHeight="false" outlineLevel="0" collapsed="false"/>
    <row r="2420" customFormat="false" ht="15.75" hidden="false" customHeight="false" outlineLevel="0" collapsed="false"/>
    <row r="2421" customFormat="false" ht="15.75" hidden="false" customHeight="false" outlineLevel="0" collapsed="false"/>
    <row r="2422" customFormat="false" ht="15.75" hidden="false" customHeight="false" outlineLevel="0" collapsed="false"/>
    <row r="2423" customFormat="false" ht="15.75" hidden="false" customHeight="false" outlineLevel="0" collapsed="false"/>
    <row r="2424" customFormat="false" ht="15.75" hidden="false" customHeight="false" outlineLevel="0" collapsed="false"/>
    <row r="2425" customFormat="false" ht="15.75" hidden="false" customHeight="false" outlineLevel="0" collapsed="false"/>
    <row r="2426" customFormat="false" ht="15.75" hidden="false" customHeight="false" outlineLevel="0" collapsed="false"/>
    <row r="2427" customFormat="false" ht="15.75" hidden="false" customHeight="false" outlineLevel="0" collapsed="false"/>
    <row r="2428" customFormat="false" ht="15.75" hidden="false" customHeight="false" outlineLevel="0" collapsed="false"/>
    <row r="2429" customFormat="false" ht="15.75" hidden="false" customHeight="false" outlineLevel="0" collapsed="false"/>
    <row r="2430" customFormat="false" ht="15.75" hidden="false" customHeight="false" outlineLevel="0" collapsed="false"/>
    <row r="2431" customFormat="false" ht="15.75" hidden="false" customHeight="false" outlineLevel="0" collapsed="false"/>
    <row r="2432" customFormat="false" ht="15.75" hidden="false" customHeight="false" outlineLevel="0" collapsed="false"/>
    <row r="2433" customFormat="false" ht="15.75" hidden="false" customHeight="false" outlineLevel="0" collapsed="false"/>
    <row r="2434" customFormat="false" ht="15.75" hidden="false" customHeight="false" outlineLevel="0" collapsed="false"/>
    <row r="2435" customFormat="false" ht="15.75" hidden="false" customHeight="false" outlineLevel="0" collapsed="false"/>
    <row r="2436" customFormat="false" ht="15.75" hidden="false" customHeight="false" outlineLevel="0" collapsed="false"/>
    <row r="2437" customFormat="false" ht="15.75" hidden="false" customHeight="false" outlineLevel="0" collapsed="false"/>
    <row r="2438" customFormat="false" ht="15.75" hidden="false" customHeight="false" outlineLevel="0" collapsed="false"/>
    <row r="2439" customFormat="false" ht="15.75" hidden="false" customHeight="false" outlineLevel="0" collapsed="false"/>
    <row r="2440" customFormat="false" ht="15.75" hidden="false" customHeight="false" outlineLevel="0" collapsed="false"/>
    <row r="2441" customFormat="false" ht="15.75" hidden="false" customHeight="false" outlineLevel="0" collapsed="false"/>
    <row r="2442" customFormat="false" ht="15.75" hidden="false" customHeight="false" outlineLevel="0" collapsed="false"/>
    <row r="2443" customFormat="false" ht="15.75" hidden="false" customHeight="false" outlineLevel="0" collapsed="false"/>
    <row r="2444" customFormat="false" ht="15.75" hidden="false" customHeight="false" outlineLevel="0" collapsed="false"/>
    <row r="2445" customFormat="false" ht="15.75" hidden="false" customHeight="false" outlineLevel="0" collapsed="false"/>
    <row r="2446" customFormat="false" ht="15.75" hidden="false" customHeight="false" outlineLevel="0" collapsed="false"/>
    <row r="2447" customFormat="false" ht="15.75" hidden="false" customHeight="false" outlineLevel="0" collapsed="false"/>
    <row r="2448" customFormat="false" ht="15.75" hidden="false" customHeight="false" outlineLevel="0" collapsed="false"/>
    <row r="2449" customFormat="false" ht="15.75" hidden="false" customHeight="false" outlineLevel="0" collapsed="false"/>
    <row r="2450" customFormat="false" ht="15.75" hidden="false" customHeight="false" outlineLevel="0" collapsed="false"/>
    <row r="2451" customFormat="false" ht="15.75" hidden="false" customHeight="false" outlineLevel="0" collapsed="false"/>
    <row r="2452" customFormat="false" ht="15.75" hidden="false" customHeight="false" outlineLevel="0" collapsed="false"/>
    <row r="2453" customFormat="false" ht="15.75" hidden="false" customHeight="false" outlineLevel="0" collapsed="false"/>
    <row r="2454" customFormat="false" ht="15.75" hidden="false" customHeight="false" outlineLevel="0" collapsed="false"/>
    <row r="2455" customFormat="false" ht="15.75" hidden="false" customHeight="false" outlineLevel="0" collapsed="false"/>
    <row r="2456" customFormat="false" ht="15.75" hidden="false" customHeight="false" outlineLevel="0" collapsed="false"/>
    <row r="2457" customFormat="false" ht="15.75" hidden="false" customHeight="false" outlineLevel="0" collapsed="false"/>
    <row r="2458" customFormat="false" ht="15.75" hidden="false" customHeight="false" outlineLevel="0" collapsed="false"/>
    <row r="2459" customFormat="false" ht="15.75" hidden="false" customHeight="false" outlineLevel="0" collapsed="false"/>
    <row r="2460" customFormat="false" ht="15.75" hidden="false" customHeight="false" outlineLevel="0" collapsed="false"/>
    <row r="2461" customFormat="false" ht="15.75" hidden="false" customHeight="false" outlineLevel="0" collapsed="false"/>
    <row r="2462" customFormat="false" ht="15.75" hidden="false" customHeight="false" outlineLevel="0" collapsed="false"/>
    <row r="2463" customFormat="false" ht="15.75" hidden="false" customHeight="false" outlineLevel="0" collapsed="false"/>
    <row r="2464" customFormat="false" ht="15.75" hidden="false" customHeight="false" outlineLevel="0" collapsed="false"/>
    <row r="2465" customFormat="false" ht="15.75" hidden="false" customHeight="false" outlineLevel="0" collapsed="false"/>
    <row r="2466" customFormat="false" ht="15.75" hidden="false" customHeight="false" outlineLevel="0" collapsed="false"/>
    <row r="2467" customFormat="false" ht="15.75" hidden="false" customHeight="false" outlineLevel="0" collapsed="false"/>
    <row r="2468" customFormat="false" ht="15.75" hidden="false" customHeight="false" outlineLevel="0" collapsed="false"/>
    <row r="2469" customFormat="false" ht="15.75" hidden="false" customHeight="false" outlineLevel="0" collapsed="false"/>
    <row r="2470" customFormat="false" ht="15.75" hidden="false" customHeight="false" outlineLevel="0" collapsed="false"/>
    <row r="2471" customFormat="false" ht="15.75" hidden="false" customHeight="false" outlineLevel="0" collapsed="false"/>
    <row r="2472" customFormat="false" ht="15.75" hidden="false" customHeight="false" outlineLevel="0" collapsed="false"/>
    <row r="2473" customFormat="false" ht="15.75" hidden="false" customHeight="false" outlineLevel="0" collapsed="false"/>
    <row r="2474" customFormat="false" ht="15.75" hidden="false" customHeight="false" outlineLevel="0" collapsed="false"/>
    <row r="2475" customFormat="false" ht="15.75" hidden="false" customHeight="false" outlineLevel="0" collapsed="false"/>
    <row r="2476" customFormat="false" ht="15.75" hidden="false" customHeight="false" outlineLevel="0" collapsed="false"/>
    <row r="2477" customFormat="false" ht="15.75" hidden="false" customHeight="false" outlineLevel="0" collapsed="false"/>
    <row r="2478" customFormat="false" ht="15.75" hidden="false" customHeight="false" outlineLevel="0" collapsed="false"/>
    <row r="2479" customFormat="false" ht="15.75" hidden="false" customHeight="false" outlineLevel="0" collapsed="false"/>
    <row r="2480" customFormat="false" ht="15.75" hidden="false" customHeight="false" outlineLevel="0" collapsed="false"/>
    <row r="2481" customFormat="false" ht="15.75" hidden="false" customHeight="false" outlineLevel="0" collapsed="false"/>
    <row r="2482" customFormat="false" ht="15.75" hidden="false" customHeight="false" outlineLevel="0" collapsed="false"/>
    <row r="2483" customFormat="false" ht="15.75" hidden="false" customHeight="false" outlineLevel="0" collapsed="false"/>
    <row r="2484" customFormat="false" ht="15.75" hidden="false" customHeight="false" outlineLevel="0" collapsed="false"/>
    <row r="2485" customFormat="false" ht="15.75" hidden="false" customHeight="false" outlineLevel="0" collapsed="false"/>
    <row r="2486" customFormat="false" ht="15.75" hidden="false" customHeight="false" outlineLevel="0" collapsed="false"/>
    <row r="2487" customFormat="false" ht="15.75" hidden="false" customHeight="false" outlineLevel="0" collapsed="false"/>
    <row r="2488" customFormat="false" ht="15.75" hidden="false" customHeight="false" outlineLevel="0" collapsed="false"/>
    <row r="2489" customFormat="false" ht="15.75" hidden="false" customHeight="false" outlineLevel="0" collapsed="false"/>
    <row r="2490" customFormat="false" ht="15.75" hidden="false" customHeight="false" outlineLevel="0" collapsed="false"/>
    <row r="2491" customFormat="false" ht="15.75" hidden="false" customHeight="false" outlineLevel="0" collapsed="false"/>
    <row r="2492" customFormat="false" ht="15.75" hidden="false" customHeight="false" outlineLevel="0" collapsed="false"/>
    <row r="2493" customFormat="false" ht="15.75" hidden="false" customHeight="false" outlineLevel="0" collapsed="false"/>
    <row r="2494" customFormat="false" ht="15.75" hidden="false" customHeight="false" outlineLevel="0" collapsed="false"/>
    <row r="2495" customFormat="false" ht="15.75" hidden="false" customHeight="false" outlineLevel="0" collapsed="false"/>
    <row r="2496" customFormat="false" ht="15.75" hidden="false" customHeight="false" outlineLevel="0" collapsed="false"/>
    <row r="2497" customFormat="false" ht="15.75" hidden="false" customHeight="false" outlineLevel="0" collapsed="false"/>
    <row r="2498" customFormat="false" ht="15.75" hidden="false" customHeight="false" outlineLevel="0" collapsed="false"/>
    <row r="2499" customFormat="false" ht="15.75" hidden="false" customHeight="false" outlineLevel="0" collapsed="false"/>
    <row r="2500" customFormat="false" ht="15.75" hidden="false" customHeight="false" outlineLevel="0" collapsed="false"/>
    <row r="2501" customFormat="false" ht="15.75" hidden="false" customHeight="false" outlineLevel="0" collapsed="false"/>
    <row r="2502" customFormat="false" ht="15.75" hidden="false" customHeight="false" outlineLevel="0" collapsed="false"/>
    <row r="2503" customFormat="false" ht="15.75" hidden="false" customHeight="false" outlineLevel="0" collapsed="false"/>
    <row r="2504" customFormat="false" ht="15.75" hidden="false" customHeight="false" outlineLevel="0" collapsed="false"/>
    <row r="2505" customFormat="false" ht="15.75" hidden="false" customHeight="false" outlineLevel="0" collapsed="false"/>
    <row r="2506" customFormat="false" ht="15.75" hidden="false" customHeight="false" outlineLevel="0" collapsed="false"/>
    <row r="2507" customFormat="false" ht="15.75" hidden="false" customHeight="false" outlineLevel="0" collapsed="false"/>
    <row r="2508" customFormat="false" ht="15.75" hidden="false" customHeight="false" outlineLevel="0" collapsed="false"/>
    <row r="2509" customFormat="false" ht="15.75" hidden="false" customHeight="false" outlineLevel="0" collapsed="false"/>
    <row r="2510" customFormat="false" ht="15.75" hidden="false" customHeight="false" outlineLevel="0" collapsed="false"/>
    <row r="2511" customFormat="false" ht="15.75" hidden="false" customHeight="false" outlineLevel="0" collapsed="false"/>
    <row r="2512" customFormat="false" ht="15.75" hidden="false" customHeight="false" outlineLevel="0" collapsed="false"/>
    <row r="2513" customFormat="false" ht="15.75" hidden="false" customHeight="false" outlineLevel="0" collapsed="false"/>
    <row r="2514" customFormat="false" ht="15.75" hidden="false" customHeight="false" outlineLevel="0" collapsed="false"/>
    <row r="2515" customFormat="false" ht="15.75" hidden="false" customHeight="false" outlineLevel="0" collapsed="false"/>
    <row r="2516" customFormat="false" ht="15.75" hidden="false" customHeight="false" outlineLevel="0" collapsed="false"/>
    <row r="2517" customFormat="false" ht="15.75" hidden="false" customHeight="false" outlineLevel="0" collapsed="false"/>
    <row r="2518" customFormat="false" ht="15.75" hidden="false" customHeight="false" outlineLevel="0" collapsed="false"/>
    <row r="2519" customFormat="false" ht="15.75" hidden="false" customHeight="false" outlineLevel="0" collapsed="false"/>
    <row r="2520" customFormat="false" ht="15.75" hidden="false" customHeight="false" outlineLevel="0" collapsed="false"/>
    <row r="2521" customFormat="false" ht="15.75" hidden="false" customHeight="false" outlineLevel="0" collapsed="false"/>
    <row r="2522" customFormat="false" ht="15.75" hidden="false" customHeight="false" outlineLevel="0" collapsed="false"/>
    <row r="2523" customFormat="false" ht="15.75" hidden="false" customHeight="false" outlineLevel="0" collapsed="false"/>
    <row r="2524" customFormat="false" ht="15.75" hidden="false" customHeight="false" outlineLevel="0" collapsed="false"/>
    <row r="2525" customFormat="false" ht="15.75" hidden="false" customHeight="false" outlineLevel="0" collapsed="false"/>
    <row r="2526" customFormat="false" ht="15.75" hidden="false" customHeight="false" outlineLevel="0" collapsed="false"/>
    <row r="2527" customFormat="false" ht="15.75" hidden="false" customHeight="false" outlineLevel="0" collapsed="false"/>
    <row r="2528" customFormat="false" ht="15.75" hidden="false" customHeight="false" outlineLevel="0" collapsed="false"/>
    <row r="2529" customFormat="false" ht="15.75" hidden="false" customHeight="false" outlineLevel="0" collapsed="false"/>
    <row r="2530" customFormat="false" ht="15.75" hidden="false" customHeight="false" outlineLevel="0" collapsed="false"/>
    <row r="2531" customFormat="false" ht="15.75" hidden="false" customHeight="false" outlineLevel="0" collapsed="false"/>
    <row r="2532" customFormat="false" ht="15.75" hidden="false" customHeight="false" outlineLevel="0" collapsed="false"/>
    <row r="2533" customFormat="false" ht="15.75" hidden="false" customHeight="false" outlineLevel="0" collapsed="false"/>
    <row r="2534" customFormat="false" ht="15.75" hidden="false" customHeight="false" outlineLevel="0" collapsed="false"/>
    <row r="2535" customFormat="false" ht="15.75" hidden="false" customHeight="false" outlineLevel="0" collapsed="false"/>
    <row r="2536" customFormat="false" ht="15.75" hidden="false" customHeight="false" outlineLevel="0" collapsed="false"/>
    <row r="2537" customFormat="false" ht="15.75" hidden="false" customHeight="false" outlineLevel="0" collapsed="false"/>
    <row r="2538" customFormat="false" ht="15.75" hidden="false" customHeight="false" outlineLevel="0" collapsed="false"/>
    <row r="2539" customFormat="false" ht="15.75" hidden="false" customHeight="false" outlineLevel="0" collapsed="false"/>
    <row r="2540" customFormat="false" ht="15.75" hidden="false" customHeight="false" outlineLevel="0" collapsed="false"/>
    <row r="2541" customFormat="false" ht="15.75" hidden="false" customHeight="false" outlineLevel="0" collapsed="false"/>
    <row r="2542" customFormat="false" ht="15.75" hidden="false" customHeight="false" outlineLevel="0" collapsed="false"/>
    <row r="2543" customFormat="false" ht="15.75" hidden="false" customHeight="false" outlineLevel="0" collapsed="false"/>
    <row r="2544" customFormat="false" ht="15.75" hidden="false" customHeight="false" outlineLevel="0" collapsed="false"/>
    <row r="2545" customFormat="false" ht="15.75" hidden="false" customHeight="false" outlineLevel="0" collapsed="false"/>
    <row r="2546" customFormat="false" ht="15.75" hidden="false" customHeight="false" outlineLevel="0" collapsed="false"/>
    <row r="2547" customFormat="false" ht="15.75" hidden="false" customHeight="false" outlineLevel="0" collapsed="false"/>
    <row r="2548" customFormat="false" ht="15.75" hidden="false" customHeight="false" outlineLevel="0" collapsed="false"/>
    <row r="2549" customFormat="false" ht="15.75" hidden="false" customHeight="false" outlineLevel="0" collapsed="false"/>
    <row r="2550" customFormat="false" ht="15.75" hidden="false" customHeight="false" outlineLevel="0" collapsed="false"/>
    <row r="2551" customFormat="false" ht="15.75" hidden="false" customHeight="false" outlineLevel="0" collapsed="false"/>
    <row r="2552" customFormat="false" ht="15.75" hidden="false" customHeight="false" outlineLevel="0" collapsed="false"/>
    <row r="2553" customFormat="false" ht="15.75" hidden="false" customHeight="false" outlineLevel="0" collapsed="false"/>
    <row r="2554" customFormat="false" ht="15.75" hidden="false" customHeight="false" outlineLevel="0" collapsed="false"/>
    <row r="2555" customFormat="false" ht="15.75" hidden="false" customHeight="false" outlineLevel="0" collapsed="false"/>
    <row r="2556" customFormat="false" ht="15.75" hidden="false" customHeight="false" outlineLevel="0" collapsed="false"/>
    <row r="2557" customFormat="false" ht="15.75" hidden="false" customHeight="false" outlineLevel="0" collapsed="false"/>
    <row r="2558" customFormat="false" ht="15.75" hidden="false" customHeight="false" outlineLevel="0" collapsed="false"/>
    <row r="2559" customFormat="false" ht="15.75" hidden="false" customHeight="false" outlineLevel="0" collapsed="false"/>
    <row r="2560" customFormat="false" ht="15.75" hidden="false" customHeight="false" outlineLevel="0" collapsed="false"/>
    <row r="2561" customFormat="false" ht="15.75" hidden="false" customHeight="false" outlineLevel="0" collapsed="false"/>
    <row r="2562" customFormat="false" ht="15.75" hidden="false" customHeight="false" outlineLevel="0" collapsed="false"/>
    <row r="2563" customFormat="false" ht="15.75" hidden="false" customHeight="false" outlineLevel="0" collapsed="false"/>
    <row r="2564" customFormat="false" ht="15.75" hidden="false" customHeight="false" outlineLevel="0" collapsed="false"/>
    <row r="2565" customFormat="false" ht="15.75" hidden="false" customHeight="false" outlineLevel="0" collapsed="false"/>
    <row r="2566" customFormat="false" ht="15.75" hidden="false" customHeight="false" outlineLevel="0" collapsed="false"/>
    <row r="2567" customFormat="false" ht="15.75" hidden="false" customHeight="false" outlineLevel="0" collapsed="false"/>
    <row r="2568" customFormat="false" ht="15.75" hidden="false" customHeight="false" outlineLevel="0" collapsed="false"/>
    <row r="2569" customFormat="false" ht="15.75" hidden="false" customHeight="false" outlineLevel="0" collapsed="false"/>
    <row r="2570" customFormat="false" ht="15.75" hidden="false" customHeight="false" outlineLevel="0" collapsed="false"/>
    <row r="2571" customFormat="false" ht="15.75" hidden="false" customHeight="false" outlineLevel="0" collapsed="false"/>
    <row r="2572" customFormat="false" ht="15.75" hidden="false" customHeight="false" outlineLevel="0" collapsed="false"/>
    <row r="2573" customFormat="false" ht="15.75" hidden="false" customHeight="false" outlineLevel="0" collapsed="false"/>
    <row r="2574" customFormat="false" ht="15.75" hidden="false" customHeight="false" outlineLevel="0" collapsed="false"/>
    <row r="2575" customFormat="false" ht="15.75" hidden="false" customHeight="false" outlineLevel="0" collapsed="false"/>
    <row r="2576" customFormat="false" ht="15.75" hidden="false" customHeight="false" outlineLevel="0" collapsed="false"/>
    <row r="2577" customFormat="false" ht="15.75" hidden="false" customHeight="false" outlineLevel="0" collapsed="false"/>
    <row r="2578" customFormat="false" ht="15.75" hidden="false" customHeight="false" outlineLevel="0" collapsed="false"/>
    <row r="2579" customFormat="false" ht="15.75" hidden="false" customHeight="false" outlineLevel="0" collapsed="false"/>
    <row r="2580" customFormat="false" ht="15.75" hidden="false" customHeight="false" outlineLevel="0" collapsed="false"/>
    <row r="2581" customFormat="false" ht="15.75" hidden="false" customHeight="false" outlineLevel="0" collapsed="false"/>
    <row r="2582" customFormat="false" ht="15.75" hidden="false" customHeight="false" outlineLevel="0" collapsed="false"/>
    <row r="2583" customFormat="false" ht="15.75" hidden="false" customHeight="false" outlineLevel="0" collapsed="false"/>
    <row r="2584" customFormat="false" ht="15.75" hidden="false" customHeight="false" outlineLevel="0" collapsed="false"/>
    <row r="2585" customFormat="false" ht="15.75" hidden="false" customHeight="false" outlineLevel="0" collapsed="false"/>
    <row r="2586" customFormat="false" ht="15.75" hidden="false" customHeight="false" outlineLevel="0" collapsed="false"/>
    <row r="2587" customFormat="false" ht="15.75" hidden="false" customHeight="false" outlineLevel="0" collapsed="false"/>
    <row r="2588" customFormat="false" ht="15.75" hidden="false" customHeight="false" outlineLevel="0" collapsed="false"/>
    <row r="2589" customFormat="false" ht="15.75" hidden="false" customHeight="false" outlineLevel="0" collapsed="false"/>
    <row r="2590" customFormat="false" ht="15.75" hidden="false" customHeight="false" outlineLevel="0" collapsed="false"/>
    <row r="2591" customFormat="false" ht="15.75" hidden="false" customHeight="false" outlineLevel="0" collapsed="false"/>
    <row r="2592" customFormat="false" ht="15.75" hidden="false" customHeight="false" outlineLevel="0" collapsed="false"/>
    <row r="2593" customFormat="false" ht="15.75" hidden="false" customHeight="false" outlineLevel="0" collapsed="false"/>
    <row r="2594" customFormat="false" ht="15.75" hidden="false" customHeight="false" outlineLevel="0" collapsed="false"/>
    <row r="2595" customFormat="false" ht="15.75" hidden="false" customHeight="false" outlineLevel="0" collapsed="false"/>
    <row r="2596" customFormat="false" ht="15.75" hidden="false" customHeight="false" outlineLevel="0" collapsed="false"/>
    <row r="2597" customFormat="false" ht="15.75" hidden="false" customHeight="false" outlineLevel="0" collapsed="false"/>
    <row r="2598" customFormat="false" ht="15.75" hidden="false" customHeight="false" outlineLevel="0" collapsed="false"/>
    <row r="2599" customFormat="false" ht="15.75" hidden="false" customHeight="false" outlineLevel="0" collapsed="false"/>
    <row r="2600" customFormat="false" ht="15.75" hidden="false" customHeight="false" outlineLevel="0" collapsed="false"/>
    <row r="2601" customFormat="false" ht="15.75" hidden="false" customHeight="false" outlineLevel="0" collapsed="false"/>
    <row r="2602" customFormat="false" ht="15.75" hidden="false" customHeight="false" outlineLevel="0" collapsed="false"/>
    <row r="2603" customFormat="false" ht="15.75" hidden="false" customHeight="false" outlineLevel="0" collapsed="false"/>
    <row r="2604" customFormat="false" ht="15.75" hidden="false" customHeight="false" outlineLevel="0" collapsed="false"/>
    <row r="2605" customFormat="false" ht="15.75" hidden="false" customHeight="false" outlineLevel="0" collapsed="false"/>
    <row r="2606" customFormat="false" ht="15.75" hidden="false" customHeight="false" outlineLevel="0" collapsed="false"/>
    <row r="2607" customFormat="false" ht="15.75" hidden="false" customHeight="false" outlineLevel="0" collapsed="false"/>
    <row r="2608" customFormat="false" ht="15.75" hidden="false" customHeight="false" outlineLevel="0" collapsed="false"/>
    <row r="2609" customFormat="false" ht="15.75" hidden="false" customHeight="false" outlineLevel="0" collapsed="false"/>
    <row r="2610" customFormat="false" ht="15.75" hidden="false" customHeight="false" outlineLevel="0" collapsed="false"/>
    <row r="2611" customFormat="false" ht="15.75" hidden="false" customHeight="false" outlineLevel="0" collapsed="false"/>
    <row r="2612" customFormat="false" ht="15.75" hidden="false" customHeight="false" outlineLevel="0" collapsed="false"/>
    <row r="2613" customFormat="false" ht="15.75" hidden="false" customHeight="false" outlineLevel="0" collapsed="false"/>
    <row r="2614" customFormat="false" ht="15.75" hidden="false" customHeight="false" outlineLevel="0" collapsed="false"/>
    <row r="2615" customFormat="false" ht="15.75" hidden="false" customHeight="false" outlineLevel="0" collapsed="false"/>
    <row r="2616" customFormat="false" ht="15.75" hidden="false" customHeight="false" outlineLevel="0" collapsed="false"/>
    <row r="2617" customFormat="false" ht="15.75" hidden="false" customHeight="false" outlineLevel="0" collapsed="false"/>
    <row r="2618" customFormat="false" ht="15.75" hidden="false" customHeight="false" outlineLevel="0" collapsed="false"/>
    <row r="2619" customFormat="false" ht="15.75" hidden="false" customHeight="false" outlineLevel="0" collapsed="false"/>
    <row r="2620" customFormat="false" ht="15.75" hidden="false" customHeight="false" outlineLevel="0" collapsed="false"/>
    <row r="2621" customFormat="false" ht="15.75" hidden="false" customHeight="false" outlineLevel="0" collapsed="false"/>
    <row r="2622" customFormat="false" ht="15.75" hidden="false" customHeight="false" outlineLevel="0" collapsed="false"/>
    <row r="2623" customFormat="false" ht="15.75" hidden="false" customHeight="false" outlineLevel="0" collapsed="false"/>
    <row r="2624" customFormat="false" ht="15.75" hidden="false" customHeight="false" outlineLevel="0" collapsed="false"/>
    <row r="2625" customFormat="false" ht="15.75" hidden="false" customHeight="false" outlineLevel="0" collapsed="false"/>
    <row r="2626" customFormat="false" ht="15.75" hidden="false" customHeight="false" outlineLevel="0" collapsed="false"/>
    <row r="2627" customFormat="false" ht="15.75" hidden="false" customHeight="false" outlineLevel="0" collapsed="false"/>
    <row r="2628" customFormat="false" ht="15.75" hidden="false" customHeight="false" outlineLevel="0" collapsed="false"/>
    <row r="2629" customFormat="false" ht="15.75" hidden="false" customHeight="false" outlineLevel="0" collapsed="false"/>
    <row r="2630" customFormat="false" ht="15.75" hidden="false" customHeight="false" outlineLevel="0" collapsed="false"/>
    <row r="2631" customFormat="false" ht="15.75" hidden="false" customHeight="false" outlineLevel="0" collapsed="false"/>
    <row r="2632" customFormat="false" ht="15.75" hidden="false" customHeight="false" outlineLevel="0" collapsed="false"/>
    <row r="2633" customFormat="false" ht="15.75" hidden="false" customHeight="false" outlineLevel="0" collapsed="false"/>
    <row r="2634" customFormat="false" ht="15.75" hidden="false" customHeight="false" outlineLevel="0" collapsed="false"/>
    <row r="2635" customFormat="false" ht="15.75" hidden="false" customHeight="false" outlineLevel="0" collapsed="false"/>
    <row r="2636" customFormat="false" ht="15.75" hidden="false" customHeight="false" outlineLevel="0" collapsed="false"/>
    <row r="2637" customFormat="false" ht="15.75" hidden="false" customHeight="false" outlineLevel="0" collapsed="false"/>
    <row r="2638" customFormat="false" ht="15.75" hidden="false" customHeight="false" outlineLevel="0" collapsed="false"/>
    <row r="2639" customFormat="false" ht="15.75" hidden="false" customHeight="false" outlineLevel="0" collapsed="false"/>
    <row r="2640" customFormat="false" ht="15.75" hidden="false" customHeight="false" outlineLevel="0" collapsed="false"/>
    <row r="2641" customFormat="false" ht="15.75" hidden="false" customHeight="false" outlineLevel="0" collapsed="false"/>
    <row r="2642" customFormat="false" ht="15.75" hidden="false" customHeight="false" outlineLevel="0" collapsed="false"/>
    <row r="2643" customFormat="false" ht="15.75" hidden="false" customHeight="false" outlineLevel="0" collapsed="false"/>
    <row r="2644" customFormat="false" ht="15.75" hidden="false" customHeight="false" outlineLevel="0" collapsed="false"/>
    <row r="2645" customFormat="false" ht="15.75" hidden="false" customHeight="false" outlineLevel="0" collapsed="false"/>
    <row r="2646" customFormat="false" ht="15.75" hidden="false" customHeight="false" outlineLevel="0" collapsed="false"/>
    <row r="2647" customFormat="false" ht="15.75" hidden="false" customHeight="false" outlineLevel="0" collapsed="false"/>
    <row r="2648" customFormat="false" ht="15.75" hidden="false" customHeight="false" outlineLevel="0" collapsed="false"/>
    <row r="2649" customFormat="false" ht="15.75" hidden="false" customHeight="false" outlineLevel="0" collapsed="false"/>
    <row r="2650" customFormat="false" ht="15.75" hidden="false" customHeight="false" outlineLevel="0" collapsed="false"/>
    <row r="2651" customFormat="false" ht="15.75" hidden="false" customHeight="false" outlineLevel="0" collapsed="false"/>
    <row r="2652" customFormat="false" ht="15.75" hidden="false" customHeight="false" outlineLevel="0" collapsed="false"/>
    <row r="2653" customFormat="false" ht="15.75" hidden="false" customHeight="false" outlineLevel="0" collapsed="false"/>
    <row r="2654" customFormat="false" ht="15.75" hidden="false" customHeight="false" outlineLevel="0" collapsed="false"/>
    <row r="2655" customFormat="false" ht="15.75" hidden="false" customHeight="false" outlineLevel="0" collapsed="false"/>
    <row r="2656" customFormat="false" ht="15.75" hidden="false" customHeight="false" outlineLevel="0" collapsed="false"/>
    <row r="2657" customFormat="false" ht="15.75" hidden="false" customHeight="false" outlineLevel="0" collapsed="false"/>
    <row r="2658" customFormat="false" ht="15.75" hidden="false" customHeight="false" outlineLevel="0" collapsed="false"/>
    <row r="2659" customFormat="false" ht="15.75" hidden="false" customHeight="false" outlineLevel="0" collapsed="false"/>
    <row r="2660" customFormat="false" ht="15.75" hidden="false" customHeight="false" outlineLevel="0" collapsed="false"/>
    <row r="2661" customFormat="false" ht="15.75" hidden="false" customHeight="false" outlineLevel="0" collapsed="false"/>
    <row r="2662" customFormat="false" ht="15.75" hidden="false" customHeight="false" outlineLevel="0" collapsed="false"/>
    <row r="2663" customFormat="false" ht="15.75" hidden="false" customHeight="false" outlineLevel="0" collapsed="false"/>
    <row r="2664" customFormat="false" ht="15.75" hidden="false" customHeight="false" outlineLevel="0" collapsed="false"/>
    <row r="2665" customFormat="false" ht="15.75" hidden="false" customHeight="false" outlineLevel="0" collapsed="false"/>
    <row r="2666" customFormat="false" ht="15.75" hidden="false" customHeight="false" outlineLevel="0" collapsed="false"/>
    <row r="2667" customFormat="false" ht="15.75" hidden="false" customHeight="false" outlineLevel="0" collapsed="false"/>
    <row r="2668" customFormat="false" ht="15.75" hidden="false" customHeight="false" outlineLevel="0" collapsed="false"/>
    <row r="2669" customFormat="false" ht="15.75" hidden="false" customHeight="false" outlineLevel="0" collapsed="false"/>
    <row r="2670" customFormat="false" ht="15.75" hidden="false" customHeight="false" outlineLevel="0" collapsed="false"/>
    <row r="2671" customFormat="false" ht="15.75" hidden="false" customHeight="false" outlineLevel="0" collapsed="false"/>
    <row r="2672" customFormat="false" ht="15.75" hidden="false" customHeight="false" outlineLevel="0" collapsed="false"/>
    <row r="2673" customFormat="false" ht="15.75" hidden="false" customHeight="false" outlineLevel="0" collapsed="false"/>
    <row r="2674" customFormat="false" ht="15.75" hidden="false" customHeight="false" outlineLevel="0" collapsed="false"/>
    <row r="2675" customFormat="false" ht="15.75" hidden="false" customHeight="false" outlineLevel="0" collapsed="false"/>
    <row r="2676" customFormat="false" ht="15.75" hidden="false" customHeight="false" outlineLevel="0" collapsed="false"/>
    <row r="2677" customFormat="false" ht="15.75" hidden="false" customHeight="false" outlineLevel="0" collapsed="false"/>
    <row r="2678" customFormat="false" ht="15.75" hidden="false" customHeight="false" outlineLevel="0" collapsed="false"/>
    <row r="2679" customFormat="false" ht="15.75" hidden="false" customHeight="false" outlineLevel="0" collapsed="false"/>
    <row r="2680" customFormat="false" ht="15.75" hidden="false" customHeight="false" outlineLevel="0" collapsed="false"/>
    <row r="2681" customFormat="false" ht="15.75" hidden="false" customHeight="false" outlineLevel="0" collapsed="false"/>
    <row r="2682" customFormat="false" ht="15.75" hidden="false" customHeight="false" outlineLevel="0" collapsed="false"/>
    <row r="2683" customFormat="false" ht="15.75" hidden="false" customHeight="false" outlineLevel="0" collapsed="false"/>
    <row r="2684" customFormat="false" ht="15.75" hidden="false" customHeight="false" outlineLevel="0" collapsed="false"/>
    <row r="2685" customFormat="false" ht="15.75" hidden="false" customHeight="false" outlineLevel="0" collapsed="false"/>
    <row r="2686" customFormat="false" ht="15.75" hidden="false" customHeight="false" outlineLevel="0" collapsed="false"/>
    <row r="2687" customFormat="false" ht="15.75" hidden="false" customHeight="false" outlineLevel="0" collapsed="false"/>
    <row r="2688" customFormat="false" ht="15.75" hidden="false" customHeight="false" outlineLevel="0" collapsed="false"/>
    <row r="2689" customFormat="false" ht="15.75" hidden="false" customHeight="false" outlineLevel="0" collapsed="false"/>
    <row r="2690" customFormat="false" ht="15.75" hidden="false" customHeight="false" outlineLevel="0" collapsed="false"/>
    <row r="2691" customFormat="false" ht="15.75" hidden="false" customHeight="false" outlineLevel="0" collapsed="false"/>
    <row r="2692" customFormat="false" ht="15.75" hidden="false" customHeight="false" outlineLevel="0" collapsed="false"/>
    <row r="2693" customFormat="false" ht="15.75" hidden="false" customHeight="false" outlineLevel="0" collapsed="false"/>
    <row r="2694" customFormat="false" ht="15.75" hidden="false" customHeight="false" outlineLevel="0" collapsed="false"/>
    <row r="2695" customFormat="false" ht="15.75" hidden="false" customHeight="false" outlineLevel="0" collapsed="false"/>
    <row r="2696" customFormat="false" ht="15.75" hidden="false" customHeight="false" outlineLevel="0" collapsed="false"/>
    <row r="2697" customFormat="false" ht="15.75" hidden="false" customHeight="false" outlineLevel="0" collapsed="false"/>
    <row r="2698" customFormat="false" ht="15.75" hidden="false" customHeight="false" outlineLevel="0" collapsed="false"/>
    <row r="2699" customFormat="false" ht="15.75" hidden="false" customHeight="false" outlineLevel="0" collapsed="false"/>
    <row r="2700" customFormat="false" ht="15.75" hidden="false" customHeight="false" outlineLevel="0" collapsed="false"/>
    <row r="2701" customFormat="false" ht="15.75" hidden="false" customHeight="false" outlineLevel="0" collapsed="false"/>
    <row r="2702" customFormat="false" ht="15.75" hidden="false" customHeight="false" outlineLevel="0" collapsed="false"/>
    <row r="2703" customFormat="false" ht="15.75" hidden="false" customHeight="false" outlineLevel="0" collapsed="false"/>
    <row r="2704" customFormat="false" ht="15.75" hidden="false" customHeight="false" outlineLevel="0" collapsed="false"/>
    <row r="2705" customFormat="false" ht="15.75" hidden="false" customHeight="false" outlineLevel="0" collapsed="false"/>
    <row r="2706" customFormat="false" ht="15.75" hidden="false" customHeight="false" outlineLevel="0" collapsed="false"/>
    <row r="2707" customFormat="false" ht="15.75" hidden="false" customHeight="false" outlineLevel="0" collapsed="false"/>
    <row r="2708" customFormat="false" ht="15.75" hidden="false" customHeight="false" outlineLevel="0" collapsed="false"/>
    <row r="2709" customFormat="false" ht="15.75" hidden="false" customHeight="false" outlineLevel="0" collapsed="false"/>
    <row r="2710" customFormat="false" ht="15.75" hidden="false" customHeight="false" outlineLevel="0" collapsed="false"/>
    <row r="2711" customFormat="false" ht="15.75" hidden="false" customHeight="false" outlineLevel="0" collapsed="false"/>
    <row r="2712" customFormat="false" ht="15.75" hidden="false" customHeight="false" outlineLevel="0" collapsed="false"/>
    <row r="2713" customFormat="false" ht="15.75" hidden="false" customHeight="false" outlineLevel="0" collapsed="false"/>
    <row r="2714" customFormat="false" ht="15.75" hidden="false" customHeight="false" outlineLevel="0" collapsed="false"/>
    <row r="2715" customFormat="false" ht="15.75" hidden="false" customHeight="false" outlineLevel="0" collapsed="false"/>
    <row r="2716" customFormat="false" ht="15.75" hidden="false" customHeight="false" outlineLevel="0" collapsed="false"/>
    <row r="2717" customFormat="false" ht="15.75" hidden="false" customHeight="false" outlineLevel="0" collapsed="false"/>
    <row r="2718" customFormat="false" ht="15.75" hidden="false" customHeight="false" outlineLevel="0" collapsed="false"/>
    <row r="2719" customFormat="false" ht="15.75" hidden="false" customHeight="false" outlineLevel="0" collapsed="false"/>
    <row r="2720" customFormat="false" ht="15.75" hidden="false" customHeight="false" outlineLevel="0" collapsed="false"/>
    <row r="2721" customFormat="false" ht="15.75" hidden="false" customHeight="false" outlineLevel="0" collapsed="false"/>
    <row r="2722" customFormat="false" ht="15.75" hidden="false" customHeight="false" outlineLevel="0" collapsed="false"/>
    <row r="2723" customFormat="false" ht="15.75" hidden="false" customHeight="false" outlineLevel="0" collapsed="false"/>
    <row r="2724" customFormat="false" ht="15.75" hidden="false" customHeight="false" outlineLevel="0" collapsed="false"/>
    <row r="2725" customFormat="false" ht="15.75" hidden="false" customHeight="false" outlineLevel="0" collapsed="false"/>
    <row r="2726" customFormat="false" ht="15.75" hidden="false" customHeight="false" outlineLevel="0" collapsed="false"/>
    <row r="2727" customFormat="false" ht="15.75" hidden="false" customHeight="false" outlineLevel="0" collapsed="false"/>
    <row r="2728" customFormat="false" ht="15.75" hidden="false" customHeight="false" outlineLevel="0" collapsed="false"/>
    <row r="2729" customFormat="false" ht="15.75" hidden="false" customHeight="false" outlineLevel="0" collapsed="false"/>
    <row r="2730" customFormat="false" ht="15.75" hidden="false" customHeight="false" outlineLevel="0" collapsed="false"/>
    <row r="2731" customFormat="false" ht="15.75" hidden="false" customHeight="false" outlineLevel="0" collapsed="false"/>
    <row r="2732" customFormat="false" ht="15.75" hidden="false" customHeight="false" outlineLevel="0" collapsed="false"/>
    <row r="2733" customFormat="false" ht="15.75" hidden="false" customHeight="false" outlineLevel="0" collapsed="false"/>
    <row r="2734" customFormat="false" ht="15.75" hidden="false" customHeight="false" outlineLevel="0" collapsed="false"/>
    <row r="2735" customFormat="false" ht="15.75" hidden="false" customHeight="false" outlineLevel="0" collapsed="false"/>
    <row r="2736" customFormat="false" ht="15.75" hidden="false" customHeight="false" outlineLevel="0" collapsed="false"/>
    <row r="2737" customFormat="false" ht="15.75" hidden="false" customHeight="false" outlineLevel="0" collapsed="false"/>
    <row r="2738" customFormat="false" ht="15.75" hidden="false" customHeight="false" outlineLevel="0" collapsed="false"/>
    <row r="2739" customFormat="false" ht="15.75" hidden="false" customHeight="false" outlineLevel="0" collapsed="false"/>
    <row r="2740" customFormat="false" ht="15.75" hidden="false" customHeight="false" outlineLevel="0" collapsed="false"/>
    <row r="2741" customFormat="false" ht="15.75" hidden="false" customHeight="false" outlineLevel="0" collapsed="false"/>
    <row r="2742" customFormat="false" ht="15.75" hidden="false" customHeight="false" outlineLevel="0" collapsed="false"/>
    <row r="2743" customFormat="false" ht="15.75" hidden="false" customHeight="false" outlineLevel="0" collapsed="false"/>
    <row r="2744" customFormat="false" ht="15.75" hidden="false" customHeight="false" outlineLevel="0" collapsed="false"/>
    <row r="2745" customFormat="false" ht="15.75" hidden="false" customHeight="false" outlineLevel="0" collapsed="false"/>
    <row r="2746" customFormat="false" ht="15.75" hidden="false" customHeight="false" outlineLevel="0" collapsed="false"/>
    <row r="2747" customFormat="false" ht="15.75" hidden="false" customHeight="false" outlineLevel="0" collapsed="false"/>
    <row r="2748" customFormat="false" ht="15.75" hidden="false" customHeight="false" outlineLevel="0" collapsed="false"/>
    <row r="2749" customFormat="false" ht="15.75" hidden="false" customHeight="false" outlineLevel="0" collapsed="false"/>
    <row r="2750" customFormat="false" ht="15.75" hidden="false" customHeight="false" outlineLevel="0" collapsed="false"/>
    <row r="2751" customFormat="false" ht="15.75" hidden="false" customHeight="false" outlineLevel="0" collapsed="false"/>
    <row r="2752" customFormat="false" ht="15.75" hidden="false" customHeight="false" outlineLevel="0" collapsed="false"/>
    <row r="2753" customFormat="false" ht="15.75" hidden="false" customHeight="false" outlineLevel="0" collapsed="false"/>
    <row r="2754" customFormat="false" ht="15.75" hidden="false" customHeight="false" outlineLevel="0" collapsed="false"/>
    <row r="2755" customFormat="false" ht="15.75" hidden="false" customHeight="false" outlineLevel="0" collapsed="false"/>
    <row r="2756" customFormat="false" ht="15.75" hidden="false" customHeight="false" outlineLevel="0" collapsed="false"/>
    <row r="2757" customFormat="false" ht="15.75" hidden="false" customHeight="false" outlineLevel="0" collapsed="false"/>
    <row r="2758" customFormat="false" ht="15.75" hidden="false" customHeight="false" outlineLevel="0" collapsed="false"/>
    <row r="2759" customFormat="false" ht="15.75" hidden="false" customHeight="false" outlineLevel="0" collapsed="false"/>
    <row r="2760" customFormat="false" ht="15.75" hidden="false" customHeight="false" outlineLevel="0" collapsed="false"/>
    <row r="2761" customFormat="false" ht="15.75" hidden="false" customHeight="false" outlineLevel="0" collapsed="false"/>
    <row r="2762" customFormat="false" ht="15.75" hidden="false" customHeight="false" outlineLevel="0" collapsed="false"/>
    <row r="2763" customFormat="false" ht="15.75" hidden="false" customHeight="false" outlineLevel="0" collapsed="false"/>
    <row r="2764" customFormat="false" ht="15.75" hidden="false" customHeight="false" outlineLevel="0" collapsed="false"/>
    <row r="2765" customFormat="false" ht="15.75" hidden="false" customHeight="false" outlineLevel="0" collapsed="false"/>
    <row r="2766" customFormat="false" ht="15.75" hidden="false" customHeight="false" outlineLevel="0" collapsed="false"/>
    <row r="2767" customFormat="false" ht="15.75" hidden="false" customHeight="false" outlineLevel="0" collapsed="false"/>
    <row r="2768" customFormat="false" ht="15.75" hidden="false" customHeight="false" outlineLevel="0" collapsed="false"/>
    <row r="2769" customFormat="false" ht="15.75" hidden="false" customHeight="false" outlineLevel="0" collapsed="false"/>
    <row r="2770" customFormat="false" ht="15.75" hidden="false" customHeight="false" outlineLevel="0" collapsed="false"/>
    <row r="2771" customFormat="false" ht="15.75" hidden="false" customHeight="false" outlineLevel="0" collapsed="false"/>
    <row r="2772" customFormat="false" ht="15.75" hidden="false" customHeight="false" outlineLevel="0" collapsed="false"/>
    <row r="2773" customFormat="false" ht="15.75" hidden="false" customHeight="false" outlineLevel="0" collapsed="false"/>
    <row r="2774" customFormat="false" ht="15.75" hidden="false" customHeight="false" outlineLevel="0" collapsed="false"/>
    <row r="2775" customFormat="false" ht="15.75" hidden="false" customHeight="false" outlineLevel="0" collapsed="false"/>
    <row r="2776" customFormat="false" ht="15.75" hidden="false" customHeight="false" outlineLevel="0" collapsed="false"/>
    <row r="2777" customFormat="false" ht="15.75" hidden="false" customHeight="false" outlineLevel="0" collapsed="false"/>
    <row r="2778" customFormat="false" ht="15.75" hidden="false" customHeight="false" outlineLevel="0" collapsed="false"/>
    <row r="2779" customFormat="false" ht="15.75" hidden="false" customHeight="false" outlineLevel="0" collapsed="false"/>
    <row r="2780" customFormat="false" ht="15.75" hidden="false" customHeight="false" outlineLevel="0" collapsed="false"/>
    <row r="2781" customFormat="false" ht="15.75" hidden="false" customHeight="false" outlineLevel="0" collapsed="false"/>
    <row r="2782" customFormat="false" ht="15.75" hidden="false" customHeight="false" outlineLevel="0" collapsed="false"/>
    <row r="2783" customFormat="false" ht="15.75" hidden="false" customHeight="false" outlineLevel="0" collapsed="false"/>
    <row r="2784" customFormat="false" ht="15.75" hidden="false" customHeight="false" outlineLevel="0" collapsed="false"/>
    <row r="2785" customFormat="false" ht="15.75" hidden="false" customHeight="false" outlineLevel="0" collapsed="false"/>
    <row r="2786" customFormat="false" ht="15.75" hidden="false" customHeight="false" outlineLevel="0" collapsed="false"/>
    <row r="2787" customFormat="false" ht="15.75" hidden="false" customHeight="false" outlineLevel="0" collapsed="false"/>
    <row r="2788" customFormat="false" ht="15.75" hidden="false" customHeight="false" outlineLevel="0" collapsed="false"/>
    <row r="2789" customFormat="false" ht="15.75" hidden="false" customHeight="false" outlineLevel="0" collapsed="false"/>
    <row r="2790" customFormat="false" ht="15.75" hidden="false" customHeight="false" outlineLevel="0" collapsed="false"/>
    <row r="2791" customFormat="false" ht="15.75" hidden="false" customHeight="false" outlineLevel="0" collapsed="false"/>
    <row r="2792" customFormat="false" ht="15.75" hidden="false" customHeight="false" outlineLevel="0" collapsed="false"/>
    <row r="2793" customFormat="false" ht="15.75" hidden="false" customHeight="false" outlineLevel="0" collapsed="false"/>
    <row r="2794" customFormat="false" ht="15.75" hidden="false" customHeight="false" outlineLevel="0" collapsed="false"/>
    <row r="2795" customFormat="false" ht="15.75" hidden="false" customHeight="false" outlineLevel="0" collapsed="false"/>
    <row r="2796" customFormat="false" ht="15.75" hidden="false" customHeight="false" outlineLevel="0" collapsed="false"/>
    <row r="2797" customFormat="false" ht="15.75" hidden="false" customHeight="false" outlineLevel="0" collapsed="false"/>
    <row r="2798" customFormat="false" ht="15.75" hidden="false" customHeight="false" outlineLevel="0" collapsed="false"/>
    <row r="2799" customFormat="false" ht="15.75" hidden="false" customHeight="false" outlineLevel="0" collapsed="false"/>
    <row r="2800" customFormat="false" ht="15.75" hidden="false" customHeight="false" outlineLevel="0" collapsed="false"/>
    <row r="2801" customFormat="false" ht="15.75" hidden="false" customHeight="false" outlineLevel="0" collapsed="false"/>
    <row r="2802" customFormat="false" ht="15.75" hidden="false" customHeight="false" outlineLevel="0" collapsed="false"/>
    <row r="2803" customFormat="false" ht="15.75" hidden="false" customHeight="false" outlineLevel="0" collapsed="false"/>
    <row r="2804" customFormat="false" ht="15.75" hidden="false" customHeight="false" outlineLevel="0" collapsed="false"/>
    <row r="2805" customFormat="false" ht="15.75" hidden="false" customHeight="false" outlineLevel="0" collapsed="false"/>
    <row r="2806" customFormat="false" ht="15.75" hidden="false" customHeight="false" outlineLevel="0" collapsed="false"/>
    <row r="2807" customFormat="false" ht="15.75" hidden="false" customHeight="false" outlineLevel="0" collapsed="false"/>
    <row r="2808" customFormat="false" ht="15.75" hidden="false" customHeight="false" outlineLevel="0" collapsed="false"/>
    <row r="2809" customFormat="false" ht="15.75" hidden="false" customHeight="false" outlineLevel="0" collapsed="false"/>
    <row r="2810" customFormat="false" ht="15.75" hidden="false" customHeight="false" outlineLevel="0" collapsed="false"/>
    <row r="2811" customFormat="false" ht="15.75" hidden="false" customHeight="false" outlineLevel="0" collapsed="false"/>
    <row r="2812" customFormat="false" ht="15.75" hidden="false" customHeight="false" outlineLevel="0" collapsed="false"/>
    <row r="2813" customFormat="false" ht="15.75" hidden="false" customHeight="false" outlineLevel="0" collapsed="false"/>
    <row r="2814" customFormat="false" ht="15.75" hidden="false" customHeight="false" outlineLevel="0" collapsed="false"/>
    <row r="2815" customFormat="false" ht="15.75" hidden="false" customHeight="false" outlineLevel="0" collapsed="false"/>
    <row r="2816" customFormat="false" ht="15.75" hidden="false" customHeight="false" outlineLevel="0" collapsed="false"/>
    <row r="2817" customFormat="false" ht="15.75" hidden="false" customHeight="false" outlineLevel="0" collapsed="false"/>
    <row r="2818" customFormat="false" ht="15.75" hidden="false" customHeight="false" outlineLevel="0" collapsed="false"/>
    <row r="2819" customFormat="false" ht="15.75" hidden="false" customHeight="false" outlineLevel="0" collapsed="false"/>
    <row r="2820" customFormat="false" ht="15.75" hidden="false" customHeight="false" outlineLevel="0" collapsed="false"/>
    <row r="2821" customFormat="false" ht="15.75" hidden="false" customHeight="false" outlineLevel="0" collapsed="false"/>
    <row r="2822" customFormat="false" ht="15.75" hidden="false" customHeight="false" outlineLevel="0" collapsed="false"/>
    <row r="2823" customFormat="false" ht="15.75" hidden="false" customHeight="false" outlineLevel="0" collapsed="false"/>
    <row r="2824" customFormat="false" ht="15.75" hidden="false" customHeight="false" outlineLevel="0" collapsed="false"/>
    <row r="2825" customFormat="false" ht="15.75" hidden="false" customHeight="false" outlineLevel="0" collapsed="false"/>
    <row r="2826" customFormat="false" ht="15.75" hidden="false" customHeight="false" outlineLevel="0" collapsed="false"/>
    <row r="2827" customFormat="false" ht="15.75" hidden="false" customHeight="false" outlineLevel="0" collapsed="false"/>
    <row r="2828" customFormat="false" ht="15.75" hidden="false" customHeight="false" outlineLevel="0" collapsed="false"/>
    <row r="2829" customFormat="false" ht="15.75" hidden="false" customHeight="false" outlineLevel="0" collapsed="false"/>
    <row r="2830" customFormat="false" ht="15.75" hidden="false" customHeight="false" outlineLevel="0" collapsed="false"/>
    <row r="2831" customFormat="false" ht="15.75" hidden="false" customHeight="false" outlineLevel="0" collapsed="false"/>
    <row r="2832" customFormat="false" ht="15.75" hidden="false" customHeight="false" outlineLevel="0" collapsed="false"/>
    <row r="2833" customFormat="false" ht="15.75" hidden="false" customHeight="false" outlineLevel="0" collapsed="false"/>
    <row r="2834" customFormat="false" ht="15.75" hidden="false" customHeight="false" outlineLevel="0" collapsed="false"/>
    <row r="2835" customFormat="false" ht="15.75" hidden="false" customHeight="false" outlineLevel="0" collapsed="false"/>
    <row r="2836" customFormat="false" ht="15.75" hidden="false" customHeight="false" outlineLevel="0" collapsed="false"/>
    <row r="2837" customFormat="false" ht="15.75" hidden="false" customHeight="false" outlineLevel="0" collapsed="false"/>
    <row r="2838" customFormat="false" ht="15.75" hidden="false" customHeight="false" outlineLevel="0" collapsed="false"/>
    <row r="2839" customFormat="false" ht="15.75" hidden="false" customHeight="false" outlineLevel="0" collapsed="false"/>
    <row r="2840" customFormat="false" ht="15.75" hidden="false" customHeight="false" outlineLevel="0" collapsed="false"/>
    <row r="2841" customFormat="false" ht="15.75" hidden="false" customHeight="false" outlineLevel="0" collapsed="false"/>
    <row r="2842" customFormat="false" ht="15.75" hidden="false" customHeight="false" outlineLevel="0" collapsed="false"/>
    <row r="2843" customFormat="false" ht="15.75" hidden="false" customHeight="false" outlineLevel="0" collapsed="false"/>
    <row r="2844" customFormat="false" ht="15.75" hidden="false" customHeight="false" outlineLevel="0" collapsed="false"/>
    <row r="2845" customFormat="false" ht="15.75" hidden="false" customHeight="false" outlineLevel="0" collapsed="false"/>
    <row r="2846" customFormat="false" ht="15.75" hidden="false" customHeight="false" outlineLevel="0" collapsed="false"/>
    <row r="2847" customFormat="false" ht="15.75" hidden="false" customHeight="false" outlineLevel="0" collapsed="false"/>
    <row r="2848" customFormat="false" ht="15.75" hidden="false" customHeight="false" outlineLevel="0" collapsed="false"/>
    <row r="2849" customFormat="false" ht="15.75" hidden="false" customHeight="false" outlineLevel="0" collapsed="false"/>
    <row r="2850" customFormat="false" ht="15.75" hidden="false" customHeight="false" outlineLevel="0" collapsed="false"/>
    <row r="2851" customFormat="false" ht="15.75" hidden="false" customHeight="false" outlineLevel="0" collapsed="false"/>
    <row r="2852" customFormat="false" ht="15.75" hidden="false" customHeight="false" outlineLevel="0" collapsed="false"/>
    <row r="2853" customFormat="false" ht="15.75" hidden="false" customHeight="false" outlineLevel="0" collapsed="false"/>
    <row r="2854" customFormat="false" ht="15.75" hidden="false" customHeight="false" outlineLevel="0" collapsed="false"/>
    <row r="2855" customFormat="false" ht="15.75" hidden="false" customHeight="false" outlineLevel="0" collapsed="false"/>
    <row r="2856" customFormat="false" ht="15.75" hidden="false" customHeight="false" outlineLevel="0" collapsed="false"/>
    <row r="2857" customFormat="false" ht="15.75" hidden="false" customHeight="false" outlineLevel="0" collapsed="false"/>
    <row r="2858" customFormat="false" ht="15.75" hidden="false" customHeight="false" outlineLevel="0" collapsed="false"/>
    <row r="2859" customFormat="false" ht="15.75" hidden="false" customHeight="false" outlineLevel="0" collapsed="false"/>
    <row r="2860" customFormat="false" ht="15.75" hidden="false" customHeight="false" outlineLevel="0" collapsed="false"/>
    <row r="2861" customFormat="false" ht="15.75" hidden="false" customHeight="false" outlineLevel="0" collapsed="false"/>
    <row r="2862" customFormat="false" ht="15.75" hidden="false" customHeight="false" outlineLevel="0" collapsed="false"/>
    <row r="2863" customFormat="false" ht="15.75" hidden="false" customHeight="false" outlineLevel="0" collapsed="false"/>
    <row r="2864" customFormat="false" ht="15.75" hidden="false" customHeight="false" outlineLevel="0" collapsed="false"/>
    <row r="2865" customFormat="false" ht="15.75" hidden="false" customHeight="false" outlineLevel="0" collapsed="false"/>
    <row r="2866" customFormat="false" ht="15.75" hidden="false" customHeight="false" outlineLevel="0" collapsed="false"/>
    <row r="2867" customFormat="false" ht="15.75" hidden="false" customHeight="false" outlineLevel="0" collapsed="false"/>
    <row r="2868" customFormat="false" ht="15.75" hidden="false" customHeight="false" outlineLevel="0" collapsed="false"/>
    <row r="2869" customFormat="false" ht="15.75" hidden="false" customHeight="false" outlineLevel="0" collapsed="false"/>
    <row r="2870" customFormat="false" ht="15.75" hidden="false" customHeight="false" outlineLevel="0" collapsed="false"/>
    <row r="2871" customFormat="false" ht="15.75" hidden="false" customHeight="false" outlineLevel="0" collapsed="false"/>
    <row r="2872" customFormat="false" ht="15.75" hidden="false" customHeight="false" outlineLevel="0" collapsed="false"/>
    <row r="2873" customFormat="false" ht="15.75" hidden="false" customHeight="false" outlineLevel="0" collapsed="false"/>
    <row r="2874" customFormat="false" ht="15.75" hidden="false" customHeight="false" outlineLevel="0" collapsed="false"/>
    <row r="2875" customFormat="false" ht="15.75" hidden="false" customHeight="false" outlineLevel="0" collapsed="false"/>
    <row r="2876" customFormat="false" ht="15.75" hidden="false" customHeight="false" outlineLevel="0" collapsed="false"/>
    <row r="2877" customFormat="false" ht="15.75" hidden="false" customHeight="false" outlineLevel="0" collapsed="false"/>
    <row r="2878" customFormat="false" ht="15.75" hidden="false" customHeight="false" outlineLevel="0" collapsed="false"/>
    <row r="2879" customFormat="false" ht="15.75" hidden="false" customHeight="false" outlineLevel="0" collapsed="false"/>
    <row r="2880" customFormat="false" ht="15.75" hidden="false" customHeight="false" outlineLevel="0" collapsed="false"/>
    <row r="2881" customFormat="false" ht="15.75" hidden="false" customHeight="false" outlineLevel="0" collapsed="false"/>
    <row r="2882" customFormat="false" ht="15.75" hidden="false" customHeight="false" outlineLevel="0" collapsed="false"/>
    <row r="2883" customFormat="false" ht="15.75" hidden="false" customHeight="false" outlineLevel="0" collapsed="false"/>
    <row r="2884" customFormat="false" ht="15.75" hidden="false" customHeight="false" outlineLevel="0" collapsed="false"/>
    <row r="2885" customFormat="false" ht="15.75" hidden="false" customHeight="false" outlineLevel="0" collapsed="false"/>
    <row r="2886" customFormat="false" ht="15.75" hidden="false" customHeight="false" outlineLevel="0" collapsed="false"/>
    <row r="2887" customFormat="false" ht="15.75" hidden="false" customHeight="false" outlineLevel="0" collapsed="false"/>
    <row r="2888" customFormat="false" ht="15.75" hidden="false" customHeight="false" outlineLevel="0" collapsed="false"/>
    <row r="2889" customFormat="false" ht="15.75" hidden="false" customHeight="false" outlineLevel="0" collapsed="false"/>
    <row r="2890" customFormat="false" ht="15.75" hidden="false" customHeight="false" outlineLevel="0" collapsed="false"/>
    <row r="2891" customFormat="false" ht="15.75" hidden="false" customHeight="false" outlineLevel="0" collapsed="false"/>
    <row r="2892" customFormat="false" ht="15.75" hidden="false" customHeight="false" outlineLevel="0" collapsed="false"/>
    <row r="2893" customFormat="false" ht="15.75" hidden="false" customHeight="false" outlineLevel="0" collapsed="false"/>
    <row r="2894" customFormat="false" ht="15.75" hidden="false" customHeight="false" outlineLevel="0" collapsed="false"/>
    <row r="2895" customFormat="false" ht="15.75" hidden="false" customHeight="false" outlineLevel="0" collapsed="false"/>
    <row r="2896" customFormat="false" ht="15.75" hidden="false" customHeight="false" outlineLevel="0" collapsed="false"/>
    <row r="2897" customFormat="false" ht="15.75" hidden="false" customHeight="false" outlineLevel="0" collapsed="false"/>
    <row r="2898" customFormat="false" ht="15.75" hidden="false" customHeight="false" outlineLevel="0" collapsed="false"/>
    <row r="2899" customFormat="false" ht="15.75" hidden="false" customHeight="false" outlineLevel="0" collapsed="false"/>
    <row r="2900" customFormat="false" ht="15.75" hidden="false" customHeight="false" outlineLevel="0" collapsed="false"/>
    <row r="2901" customFormat="false" ht="15.75" hidden="false" customHeight="false" outlineLevel="0" collapsed="false"/>
    <row r="2902" customFormat="false" ht="15.75" hidden="false" customHeight="false" outlineLevel="0" collapsed="false"/>
    <row r="2903" customFormat="false" ht="15.75" hidden="false" customHeight="false" outlineLevel="0" collapsed="false"/>
    <row r="2904" customFormat="false" ht="15.75" hidden="false" customHeight="false" outlineLevel="0" collapsed="false"/>
    <row r="2905" customFormat="false" ht="15.75" hidden="false" customHeight="false" outlineLevel="0" collapsed="false"/>
    <row r="2906" customFormat="false" ht="15.75" hidden="false" customHeight="false" outlineLevel="0" collapsed="false"/>
    <row r="2907" customFormat="false" ht="15.75" hidden="false" customHeight="false" outlineLevel="0" collapsed="false"/>
    <row r="2908" customFormat="false" ht="15.75" hidden="false" customHeight="false" outlineLevel="0" collapsed="false"/>
    <row r="2909" customFormat="false" ht="15.75" hidden="false" customHeight="false" outlineLevel="0" collapsed="false"/>
    <row r="2910" customFormat="false" ht="15.75" hidden="false" customHeight="false" outlineLevel="0" collapsed="false"/>
    <row r="2911" customFormat="false" ht="15.75" hidden="false" customHeight="false" outlineLevel="0" collapsed="false"/>
    <row r="2912" customFormat="false" ht="15.75" hidden="false" customHeight="false" outlineLevel="0" collapsed="false"/>
    <row r="2913" customFormat="false" ht="15.75" hidden="false" customHeight="false" outlineLevel="0" collapsed="false"/>
    <row r="2914" customFormat="false" ht="15.75" hidden="false" customHeight="false" outlineLevel="0" collapsed="false"/>
    <row r="2915" customFormat="false" ht="15.75" hidden="false" customHeight="false" outlineLevel="0" collapsed="false"/>
    <row r="2916" customFormat="false" ht="15.75" hidden="false" customHeight="false" outlineLevel="0" collapsed="false"/>
    <row r="2917" customFormat="false" ht="15.75" hidden="false" customHeight="false" outlineLevel="0" collapsed="false"/>
    <row r="2918" customFormat="false" ht="15.75" hidden="false" customHeight="false" outlineLevel="0" collapsed="false"/>
    <row r="2919" customFormat="false" ht="15.75" hidden="false" customHeight="false" outlineLevel="0" collapsed="false"/>
    <row r="2920" customFormat="false" ht="15.75" hidden="false" customHeight="false" outlineLevel="0" collapsed="false"/>
    <row r="2921" customFormat="false" ht="15.75" hidden="false" customHeight="false" outlineLevel="0" collapsed="false"/>
    <row r="2922" customFormat="false" ht="15.75" hidden="false" customHeight="false" outlineLevel="0" collapsed="false"/>
    <row r="2923" customFormat="false" ht="15.75" hidden="false" customHeight="false" outlineLevel="0" collapsed="false"/>
    <row r="2924" customFormat="false" ht="15.75" hidden="false" customHeight="false" outlineLevel="0" collapsed="false"/>
    <row r="2925" customFormat="false" ht="15.75" hidden="false" customHeight="false" outlineLevel="0" collapsed="false"/>
    <row r="2926" customFormat="false" ht="15.75" hidden="false" customHeight="false" outlineLevel="0" collapsed="false"/>
    <row r="2927" customFormat="false" ht="15.75" hidden="false" customHeight="false" outlineLevel="0" collapsed="false"/>
    <row r="2928" customFormat="false" ht="15.75" hidden="false" customHeight="false" outlineLevel="0" collapsed="false"/>
    <row r="2929" customFormat="false" ht="15.75" hidden="false" customHeight="false" outlineLevel="0" collapsed="false"/>
    <row r="2930" customFormat="false" ht="15.75" hidden="false" customHeight="false" outlineLevel="0" collapsed="false"/>
    <row r="2931" customFormat="false" ht="15.75" hidden="false" customHeight="false" outlineLevel="0" collapsed="false"/>
    <row r="2932" customFormat="false" ht="15.75" hidden="false" customHeight="false" outlineLevel="0" collapsed="false"/>
    <row r="2933" customFormat="false" ht="15.75" hidden="false" customHeight="false" outlineLevel="0" collapsed="false"/>
    <row r="2934" customFormat="false" ht="15.75" hidden="false" customHeight="false" outlineLevel="0" collapsed="false"/>
    <row r="2935" customFormat="false" ht="15.75" hidden="false" customHeight="false" outlineLevel="0" collapsed="false"/>
    <row r="2936" customFormat="false" ht="15.75" hidden="false" customHeight="false" outlineLevel="0" collapsed="false"/>
    <row r="2937" customFormat="false" ht="15.75" hidden="false" customHeight="false" outlineLevel="0" collapsed="false"/>
    <row r="2938" customFormat="false" ht="15.75" hidden="false" customHeight="false" outlineLevel="0" collapsed="false"/>
    <row r="2939" customFormat="false" ht="15.75" hidden="false" customHeight="false" outlineLevel="0" collapsed="false"/>
    <row r="2940" customFormat="false" ht="15.75" hidden="false" customHeight="false" outlineLevel="0" collapsed="false"/>
    <row r="2941" customFormat="false" ht="15.75" hidden="false" customHeight="false" outlineLevel="0" collapsed="false"/>
    <row r="2942" customFormat="false" ht="15.75" hidden="false" customHeight="false" outlineLevel="0" collapsed="false"/>
    <row r="2943" customFormat="false" ht="15.75" hidden="false" customHeight="false" outlineLevel="0" collapsed="false"/>
    <row r="2944" customFormat="false" ht="15.75" hidden="false" customHeight="false" outlineLevel="0" collapsed="false"/>
    <row r="2945" customFormat="false" ht="15.75" hidden="false" customHeight="false" outlineLevel="0" collapsed="false"/>
    <row r="2946" customFormat="false" ht="15.75" hidden="false" customHeight="false" outlineLevel="0" collapsed="false"/>
    <row r="2947" customFormat="false" ht="15.75" hidden="false" customHeight="false" outlineLevel="0" collapsed="false"/>
    <row r="2948" customFormat="false" ht="15.75" hidden="false" customHeight="false" outlineLevel="0" collapsed="false"/>
    <row r="2949" customFormat="false" ht="15.75" hidden="false" customHeight="false" outlineLevel="0" collapsed="false"/>
    <row r="2950" customFormat="false" ht="15.75" hidden="false" customHeight="false" outlineLevel="0" collapsed="false"/>
    <row r="2951" customFormat="false" ht="15.75" hidden="false" customHeight="false" outlineLevel="0" collapsed="false"/>
    <row r="2952" customFormat="false" ht="15.75" hidden="false" customHeight="false" outlineLevel="0" collapsed="false"/>
    <row r="2953" customFormat="false" ht="15.75" hidden="false" customHeight="false" outlineLevel="0" collapsed="false"/>
    <row r="2954" customFormat="false" ht="15.75" hidden="false" customHeight="false" outlineLevel="0" collapsed="false"/>
    <row r="2955" customFormat="false" ht="15.75" hidden="false" customHeight="false" outlineLevel="0" collapsed="false"/>
    <row r="2956" customFormat="false" ht="15.75" hidden="false" customHeight="false" outlineLevel="0" collapsed="false"/>
    <row r="2957" customFormat="false" ht="15.75" hidden="false" customHeight="false" outlineLevel="0" collapsed="false"/>
    <row r="2958" customFormat="false" ht="15.75" hidden="false" customHeight="false" outlineLevel="0" collapsed="false"/>
    <row r="2959" customFormat="false" ht="15.75" hidden="false" customHeight="false" outlineLevel="0" collapsed="false"/>
    <row r="2960" customFormat="false" ht="15.75" hidden="false" customHeight="false" outlineLevel="0" collapsed="false"/>
    <row r="2961" customFormat="false" ht="15.75" hidden="false" customHeight="false" outlineLevel="0" collapsed="false"/>
    <row r="2962" customFormat="false" ht="15.75" hidden="false" customHeight="false" outlineLevel="0" collapsed="false"/>
    <row r="2963" customFormat="false" ht="15.75" hidden="false" customHeight="false" outlineLevel="0" collapsed="false"/>
    <row r="2964" customFormat="false" ht="15.75" hidden="false" customHeight="false" outlineLevel="0" collapsed="false"/>
    <row r="2965" customFormat="false" ht="15.75" hidden="false" customHeight="false" outlineLevel="0" collapsed="false"/>
    <row r="2966" customFormat="false" ht="15.75" hidden="false" customHeight="false" outlineLevel="0" collapsed="false"/>
    <row r="2967" customFormat="false" ht="15.75" hidden="false" customHeight="false" outlineLevel="0" collapsed="false"/>
    <row r="2968" customFormat="false" ht="15.75" hidden="false" customHeight="false" outlineLevel="0" collapsed="false"/>
    <row r="2969" customFormat="false" ht="15.75" hidden="false" customHeight="false" outlineLevel="0" collapsed="false"/>
    <row r="2970" customFormat="false" ht="15.75" hidden="false" customHeight="false" outlineLevel="0" collapsed="false"/>
    <row r="2971" customFormat="false" ht="15.75" hidden="false" customHeight="false" outlineLevel="0" collapsed="false"/>
    <row r="2972" customFormat="false" ht="15.75" hidden="false" customHeight="false" outlineLevel="0" collapsed="false"/>
    <row r="2973" customFormat="false" ht="15.75" hidden="false" customHeight="false" outlineLevel="0" collapsed="false"/>
    <row r="2974" customFormat="false" ht="15.75" hidden="false" customHeight="false" outlineLevel="0" collapsed="false"/>
    <row r="2975" customFormat="false" ht="15.75" hidden="false" customHeight="false" outlineLevel="0" collapsed="false"/>
    <row r="2976" customFormat="false" ht="15.75" hidden="false" customHeight="false" outlineLevel="0" collapsed="false"/>
    <row r="2977" customFormat="false" ht="15.75" hidden="false" customHeight="false" outlineLevel="0" collapsed="false"/>
    <row r="2978" customFormat="false" ht="15.75" hidden="false" customHeight="false" outlineLevel="0" collapsed="false"/>
    <row r="2979" customFormat="false" ht="15.75" hidden="false" customHeight="false" outlineLevel="0" collapsed="false"/>
    <row r="2980" customFormat="false" ht="15.75" hidden="false" customHeight="false" outlineLevel="0" collapsed="false"/>
    <row r="2981" customFormat="false" ht="15.75" hidden="false" customHeight="false" outlineLevel="0" collapsed="false"/>
    <row r="2982" customFormat="false" ht="15.75" hidden="false" customHeight="false" outlineLevel="0" collapsed="false"/>
    <row r="2983" customFormat="false" ht="15.75" hidden="false" customHeight="false" outlineLevel="0" collapsed="false"/>
    <row r="2984" customFormat="false" ht="15.75" hidden="false" customHeight="false" outlineLevel="0" collapsed="false"/>
    <row r="2985" customFormat="false" ht="15.75" hidden="false" customHeight="false" outlineLevel="0" collapsed="false"/>
    <row r="2986" customFormat="false" ht="15.75" hidden="false" customHeight="false" outlineLevel="0" collapsed="false"/>
    <row r="2987" customFormat="false" ht="15.75" hidden="false" customHeight="false" outlineLevel="0" collapsed="false"/>
    <row r="2988" customFormat="false" ht="15.75" hidden="false" customHeight="false" outlineLevel="0" collapsed="false"/>
    <row r="2989" customFormat="false" ht="15.75" hidden="false" customHeight="false" outlineLevel="0" collapsed="false"/>
    <row r="2990" customFormat="false" ht="15.75" hidden="false" customHeight="false" outlineLevel="0" collapsed="false"/>
    <row r="2991" customFormat="false" ht="15.75" hidden="false" customHeight="false" outlineLevel="0" collapsed="false"/>
    <row r="2992" customFormat="false" ht="15.75" hidden="false" customHeight="false" outlineLevel="0" collapsed="false"/>
    <row r="2993" customFormat="false" ht="15.75" hidden="false" customHeight="false" outlineLevel="0" collapsed="false"/>
    <row r="2994" customFormat="false" ht="15.75" hidden="false" customHeight="false" outlineLevel="0" collapsed="false"/>
    <row r="2995" customFormat="false" ht="15.75" hidden="false" customHeight="false" outlineLevel="0" collapsed="false"/>
    <row r="2996" customFormat="false" ht="15.75" hidden="false" customHeight="false" outlineLevel="0" collapsed="false"/>
    <row r="2997" customFormat="false" ht="15.75" hidden="false" customHeight="false" outlineLevel="0" collapsed="false"/>
    <row r="2998" customFormat="false" ht="15.75" hidden="false" customHeight="false" outlineLevel="0" collapsed="false"/>
    <row r="2999" customFormat="false" ht="15.75" hidden="false" customHeight="false" outlineLevel="0" collapsed="false"/>
    <row r="3000" customFormat="false" ht="15.75" hidden="false" customHeight="false" outlineLevel="0" collapsed="false"/>
    <row r="3001" customFormat="false" ht="15.75" hidden="false" customHeight="false" outlineLevel="0" collapsed="false"/>
    <row r="3002" customFormat="false" ht="15.75" hidden="false" customHeight="false" outlineLevel="0" collapsed="false"/>
    <row r="3003" customFormat="false" ht="15.75" hidden="false" customHeight="false" outlineLevel="0" collapsed="false"/>
    <row r="3004" customFormat="false" ht="15.75" hidden="false" customHeight="false" outlineLevel="0" collapsed="false"/>
    <row r="3005" customFormat="false" ht="15.75" hidden="false" customHeight="false" outlineLevel="0" collapsed="false"/>
    <row r="3006" customFormat="false" ht="15.75" hidden="false" customHeight="false" outlineLevel="0" collapsed="false"/>
    <row r="3007" customFormat="false" ht="15.75" hidden="false" customHeight="false" outlineLevel="0" collapsed="false"/>
    <row r="3008" customFormat="false" ht="15.75" hidden="false" customHeight="false" outlineLevel="0" collapsed="false"/>
    <row r="3009" customFormat="false" ht="15.75" hidden="false" customHeight="false" outlineLevel="0" collapsed="false"/>
    <row r="3010" customFormat="false" ht="15.75" hidden="false" customHeight="false" outlineLevel="0" collapsed="false"/>
    <row r="3011" customFormat="false" ht="15.75" hidden="false" customHeight="false" outlineLevel="0" collapsed="false"/>
    <row r="3012" customFormat="false" ht="15.75" hidden="false" customHeight="false" outlineLevel="0" collapsed="false"/>
    <row r="3013" customFormat="false" ht="15.75" hidden="false" customHeight="false" outlineLevel="0" collapsed="false"/>
    <row r="3014" customFormat="false" ht="15.75" hidden="false" customHeight="false" outlineLevel="0" collapsed="false"/>
    <row r="3015" customFormat="false" ht="15.75" hidden="false" customHeight="false" outlineLevel="0" collapsed="false"/>
    <row r="3016" customFormat="false" ht="15.75" hidden="false" customHeight="false" outlineLevel="0" collapsed="false"/>
    <row r="3017" customFormat="false" ht="15.75" hidden="false" customHeight="false" outlineLevel="0" collapsed="false"/>
    <row r="3018" customFormat="false" ht="15.75" hidden="false" customHeight="false" outlineLevel="0" collapsed="false"/>
    <row r="3019" customFormat="false" ht="15.75" hidden="false" customHeight="false" outlineLevel="0" collapsed="false"/>
    <row r="3020" customFormat="false" ht="15.75" hidden="false" customHeight="false" outlineLevel="0" collapsed="false"/>
    <row r="3021" customFormat="false" ht="15.75" hidden="false" customHeight="false" outlineLevel="0" collapsed="false"/>
    <row r="3022" customFormat="false" ht="15.75" hidden="false" customHeight="false" outlineLevel="0" collapsed="false"/>
    <row r="3023" customFormat="false" ht="15.75" hidden="false" customHeight="false" outlineLevel="0" collapsed="false"/>
    <row r="3024" customFormat="false" ht="15.75" hidden="false" customHeight="false" outlineLevel="0" collapsed="false"/>
    <row r="3025" customFormat="false" ht="15.75" hidden="false" customHeight="false" outlineLevel="0" collapsed="false"/>
    <row r="3026" customFormat="false" ht="15.75" hidden="false" customHeight="false" outlineLevel="0" collapsed="false"/>
    <row r="3027" customFormat="false" ht="15.75" hidden="false" customHeight="false" outlineLevel="0" collapsed="false"/>
    <row r="3028" customFormat="false" ht="15.75" hidden="false" customHeight="false" outlineLevel="0" collapsed="false"/>
    <row r="3029" customFormat="false" ht="15.75" hidden="false" customHeight="false" outlineLevel="0" collapsed="false"/>
    <row r="3030" customFormat="false" ht="15.75" hidden="false" customHeight="false" outlineLevel="0" collapsed="false"/>
    <row r="3031" customFormat="false" ht="15.75" hidden="false" customHeight="false" outlineLevel="0" collapsed="false"/>
    <row r="3032" customFormat="false" ht="15.75" hidden="false" customHeight="false" outlineLevel="0" collapsed="false"/>
    <row r="3033" customFormat="false" ht="15.75" hidden="false" customHeight="false" outlineLevel="0" collapsed="false"/>
    <row r="3034" customFormat="false" ht="15.75" hidden="false" customHeight="false" outlineLevel="0" collapsed="false"/>
    <row r="3035" customFormat="false" ht="15.75" hidden="false" customHeight="false" outlineLevel="0" collapsed="false"/>
    <row r="3036" customFormat="false" ht="15.75" hidden="false" customHeight="false" outlineLevel="0" collapsed="false"/>
    <row r="3037" customFormat="false" ht="15.75" hidden="false" customHeight="false" outlineLevel="0" collapsed="false"/>
    <row r="3038" customFormat="false" ht="15.75" hidden="false" customHeight="false" outlineLevel="0" collapsed="false"/>
    <row r="3039" customFormat="false" ht="15.75" hidden="false" customHeight="false" outlineLevel="0" collapsed="false"/>
    <row r="3040" customFormat="false" ht="15.75" hidden="false" customHeight="false" outlineLevel="0" collapsed="false"/>
    <row r="3041" customFormat="false" ht="15.75" hidden="false" customHeight="false" outlineLevel="0" collapsed="false"/>
    <row r="3042" customFormat="false" ht="15.75" hidden="false" customHeight="false" outlineLevel="0" collapsed="false"/>
    <row r="3043" customFormat="false" ht="15.75" hidden="false" customHeight="false" outlineLevel="0" collapsed="false"/>
    <row r="3044" customFormat="false" ht="15.75" hidden="false" customHeight="false" outlineLevel="0" collapsed="false"/>
    <row r="3045" customFormat="false" ht="15.75" hidden="false" customHeight="false" outlineLevel="0" collapsed="false"/>
    <row r="3046" customFormat="false" ht="15.75" hidden="false" customHeight="false" outlineLevel="0" collapsed="false"/>
    <row r="3047" customFormat="false" ht="15.75" hidden="false" customHeight="false" outlineLevel="0" collapsed="false"/>
    <row r="3048" customFormat="false" ht="15.75" hidden="false" customHeight="false" outlineLevel="0" collapsed="false"/>
    <row r="3049" customFormat="false" ht="15.75" hidden="false" customHeight="false" outlineLevel="0" collapsed="false"/>
    <row r="3050" customFormat="false" ht="15.75" hidden="false" customHeight="false" outlineLevel="0" collapsed="false"/>
    <row r="3051" customFormat="false" ht="15.75" hidden="false" customHeight="false" outlineLevel="0" collapsed="false"/>
    <row r="3052" customFormat="false" ht="15.75" hidden="false" customHeight="false" outlineLevel="0" collapsed="false"/>
    <row r="3053" customFormat="false" ht="15.75" hidden="false" customHeight="false" outlineLevel="0" collapsed="false"/>
    <row r="3054" customFormat="false" ht="15.75" hidden="false" customHeight="false" outlineLevel="0" collapsed="false"/>
    <row r="3055" customFormat="false" ht="15.75" hidden="false" customHeight="false" outlineLevel="0" collapsed="false"/>
    <row r="3056" customFormat="false" ht="15.75" hidden="false" customHeight="false" outlineLevel="0" collapsed="false"/>
    <row r="3057" customFormat="false" ht="15.75" hidden="false" customHeight="false" outlineLevel="0" collapsed="false"/>
    <row r="3058" customFormat="false" ht="15.75" hidden="false" customHeight="false" outlineLevel="0" collapsed="false"/>
    <row r="3059" customFormat="false" ht="15.75" hidden="false" customHeight="false" outlineLevel="0" collapsed="false"/>
    <row r="3060" customFormat="false" ht="15.75" hidden="false" customHeight="false" outlineLevel="0" collapsed="false"/>
    <row r="3061" customFormat="false" ht="15.75" hidden="false" customHeight="false" outlineLevel="0" collapsed="false"/>
    <row r="3062" customFormat="false" ht="15.75" hidden="false" customHeight="false" outlineLevel="0" collapsed="false"/>
    <row r="3063" customFormat="false" ht="15.75" hidden="false" customHeight="false" outlineLevel="0" collapsed="false"/>
    <row r="3064" customFormat="false" ht="15.75" hidden="false" customHeight="false" outlineLevel="0" collapsed="false"/>
    <row r="3065" customFormat="false" ht="15.75" hidden="false" customHeight="false" outlineLevel="0" collapsed="false"/>
    <row r="3066" customFormat="false" ht="15.75" hidden="false" customHeight="false" outlineLevel="0" collapsed="false"/>
    <row r="3067" customFormat="false" ht="15.75" hidden="false" customHeight="false" outlineLevel="0" collapsed="false"/>
    <row r="3068" customFormat="false" ht="15.75" hidden="false" customHeight="false" outlineLevel="0" collapsed="false"/>
    <row r="3069" customFormat="false" ht="15.75" hidden="false" customHeight="false" outlineLevel="0" collapsed="false"/>
    <row r="3070" customFormat="false" ht="15.75" hidden="false" customHeight="false" outlineLevel="0" collapsed="false"/>
    <row r="3071" customFormat="false" ht="15.75" hidden="false" customHeight="false" outlineLevel="0" collapsed="false"/>
    <row r="3072" customFormat="false" ht="15.75" hidden="false" customHeight="false" outlineLevel="0" collapsed="false"/>
    <row r="3073" customFormat="false" ht="15.75" hidden="false" customHeight="false" outlineLevel="0" collapsed="false"/>
    <row r="3074" customFormat="false" ht="15.75" hidden="false" customHeight="false" outlineLevel="0" collapsed="false"/>
    <row r="3075" customFormat="false" ht="15.75" hidden="false" customHeight="false" outlineLevel="0" collapsed="false"/>
    <row r="3076" customFormat="false" ht="15.75" hidden="false" customHeight="false" outlineLevel="0" collapsed="false"/>
    <row r="3077" customFormat="false" ht="15.75" hidden="false" customHeight="false" outlineLevel="0" collapsed="false"/>
    <row r="3078" customFormat="false" ht="15.75" hidden="false" customHeight="false" outlineLevel="0" collapsed="false"/>
    <row r="3079" customFormat="false" ht="15.75" hidden="false" customHeight="false" outlineLevel="0" collapsed="false"/>
    <row r="3080" customFormat="false" ht="15.75" hidden="false" customHeight="false" outlineLevel="0" collapsed="false"/>
    <row r="3081" customFormat="false" ht="15.75" hidden="false" customHeight="false" outlineLevel="0" collapsed="false"/>
    <row r="3082" customFormat="false" ht="15.75" hidden="false" customHeight="false" outlineLevel="0" collapsed="false"/>
    <row r="3083" customFormat="false" ht="15.75" hidden="false" customHeight="false" outlineLevel="0" collapsed="false"/>
    <row r="3084" customFormat="false" ht="15.75" hidden="false" customHeight="false" outlineLevel="0" collapsed="false"/>
    <row r="3085" customFormat="false" ht="15.75" hidden="false" customHeight="false" outlineLevel="0" collapsed="false"/>
    <row r="3086" customFormat="false" ht="15.75" hidden="false" customHeight="false" outlineLevel="0" collapsed="false"/>
    <row r="3087" customFormat="false" ht="15.75" hidden="false" customHeight="false" outlineLevel="0" collapsed="false"/>
    <row r="3088" customFormat="false" ht="15.75" hidden="false" customHeight="false" outlineLevel="0" collapsed="false"/>
    <row r="3089" customFormat="false" ht="15.75" hidden="false" customHeight="false" outlineLevel="0" collapsed="false"/>
    <row r="3090" customFormat="false" ht="15.75" hidden="false" customHeight="false" outlineLevel="0" collapsed="false"/>
    <row r="3091" customFormat="false" ht="15.75" hidden="false" customHeight="false" outlineLevel="0" collapsed="false"/>
    <row r="3092" customFormat="false" ht="15.75" hidden="false" customHeight="false" outlineLevel="0" collapsed="false"/>
    <row r="3093" customFormat="false" ht="15.75" hidden="false" customHeight="false" outlineLevel="0" collapsed="false"/>
    <row r="3094" customFormat="false" ht="15.75" hidden="false" customHeight="false" outlineLevel="0" collapsed="false"/>
    <row r="3095" customFormat="false" ht="15.75" hidden="false" customHeight="false" outlineLevel="0" collapsed="false"/>
    <row r="3096" customFormat="false" ht="15.75" hidden="false" customHeight="false" outlineLevel="0" collapsed="false"/>
    <row r="3097" customFormat="false" ht="15.75" hidden="false" customHeight="false" outlineLevel="0" collapsed="false"/>
    <row r="3098" customFormat="false" ht="15.75" hidden="false" customHeight="false" outlineLevel="0" collapsed="false"/>
    <row r="3099" customFormat="false" ht="15.75" hidden="false" customHeight="false" outlineLevel="0" collapsed="false"/>
    <row r="3100" customFormat="false" ht="15.75" hidden="false" customHeight="false" outlineLevel="0" collapsed="false"/>
    <row r="3101" customFormat="false" ht="15.75" hidden="false" customHeight="false" outlineLevel="0" collapsed="false"/>
    <row r="3102" customFormat="false" ht="15.75" hidden="false" customHeight="false" outlineLevel="0" collapsed="false"/>
    <row r="3103" customFormat="false" ht="15.75" hidden="false" customHeight="false" outlineLevel="0" collapsed="false"/>
    <row r="3104" customFormat="false" ht="15.75" hidden="false" customHeight="false" outlineLevel="0" collapsed="false"/>
    <row r="3105" customFormat="false" ht="15.75" hidden="false" customHeight="false" outlineLevel="0" collapsed="false"/>
    <row r="3106" customFormat="false" ht="15.75" hidden="false" customHeight="false" outlineLevel="0" collapsed="false"/>
    <row r="3107" customFormat="false" ht="15.75" hidden="false" customHeight="false" outlineLevel="0" collapsed="false"/>
    <row r="3108" customFormat="false" ht="15.75" hidden="false" customHeight="false" outlineLevel="0" collapsed="false"/>
    <row r="3109" customFormat="false" ht="15.75" hidden="false" customHeight="false" outlineLevel="0" collapsed="false"/>
    <row r="3110" customFormat="false" ht="15.75" hidden="false" customHeight="false" outlineLevel="0" collapsed="false"/>
    <row r="3111" customFormat="false" ht="15.75" hidden="false" customHeight="false" outlineLevel="0" collapsed="false"/>
    <row r="3112" customFormat="false" ht="15.75" hidden="false" customHeight="false" outlineLevel="0" collapsed="false"/>
    <row r="3113" customFormat="false" ht="15.75" hidden="false" customHeight="false" outlineLevel="0" collapsed="false"/>
    <row r="3114" customFormat="false" ht="15.75" hidden="false" customHeight="false" outlineLevel="0" collapsed="false"/>
    <row r="3115" customFormat="false" ht="15.75" hidden="false" customHeight="false" outlineLevel="0" collapsed="false"/>
    <row r="3116" customFormat="false" ht="15.75" hidden="false" customHeight="false" outlineLevel="0" collapsed="false"/>
    <row r="3117" customFormat="false" ht="15.75" hidden="false" customHeight="false" outlineLevel="0" collapsed="false"/>
    <row r="3118" customFormat="false" ht="15.75" hidden="false" customHeight="false" outlineLevel="0" collapsed="false"/>
    <row r="3119" customFormat="false" ht="15.75" hidden="false" customHeight="false" outlineLevel="0" collapsed="false"/>
    <row r="3120" customFormat="false" ht="15.75" hidden="false" customHeight="false" outlineLevel="0" collapsed="false"/>
    <row r="3121" customFormat="false" ht="15.75" hidden="false" customHeight="false" outlineLevel="0" collapsed="false"/>
    <row r="3122" customFormat="false" ht="15.75" hidden="false" customHeight="false" outlineLevel="0" collapsed="false"/>
    <row r="3123" customFormat="false" ht="15.75" hidden="false" customHeight="false" outlineLevel="0" collapsed="false"/>
    <row r="3124" customFormat="false" ht="15.75" hidden="false" customHeight="false" outlineLevel="0" collapsed="false"/>
    <row r="3125" customFormat="false" ht="15.75" hidden="false" customHeight="false" outlineLevel="0" collapsed="false"/>
    <row r="3126" customFormat="false" ht="15.75" hidden="false" customHeight="false" outlineLevel="0" collapsed="false"/>
    <row r="3127" customFormat="false" ht="15.75" hidden="false" customHeight="false" outlineLevel="0" collapsed="false"/>
    <row r="3128" customFormat="false" ht="15.75" hidden="false" customHeight="false" outlineLevel="0" collapsed="false"/>
    <row r="3129" customFormat="false" ht="15.75" hidden="false" customHeight="false" outlineLevel="0" collapsed="false"/>
    <row r="3130" customFormat="false" ht="15.75" hidden="false" customHeight="false" outlineLevel="0" collapsed="false"/>
    <row r="3131" customFormat="false" ht="15.75" hidden="false" customHeight="false" outlineLevel="0" collapsed="false"/>
    <row r="3132" customFormat="false" ht="15.75" hidden="false" customHeight="false" outlineLevel="0" collapsed="false"/>
    <row r="3133" customFormat="false" ht="15.75" hidden="false" customHeight="false" outlineLevel="0" collapsed="false"/>
    <row r="3134" customFormat="false" ht="15.75" hidden="false" customHeight="false" outlineLevel="0" collapsed="false"/>
    <row r="3135" customFormat="false" ht="15.75" hidden="false" customHeight="false" outlineLevel="0" collapsed="false"/>
    <row r="3136" customFormat="false" ht="15.75" hidden="false" customHeight="false" outlineLevel="0" collapsed="false"/>
    <row r="3137" customFormat="false" ht="15.75" hidden="false" customHeight="false" outlineLevel="0" collapsed="false"/>
    <row r="3138" customFormat="false" ht="15.75" hidden="false" customHeight="false" outlineLevel="0" collapsed="false"/>
    <row r="3139" customFormat="false" ht="15.75" hidden="false" customHeight="false" outlineLevel="0" collapsed="false"/>
    <row r="3140" customFormat="false" ht="15.75" hidden="false" customHeight="false" outlineLevel="0" collapsed="false"/>
    <row r="3141" customFormat="false" ht="15.75" hidden="false" customHeight="false" outlineLevel="0" collapsed="false"/>
    <row r="3142" customFormat="false" ht="15.75" hidden="false" customHeight="false" outlineLevel="0" collapsed="false"/>
    <row r="3143" customFormat="false" ht="15.75" hidden="false" customHeight="false" outlineLevel="0" collapsed="false"/>
    <row r="3144" customFormat="false" ht="15.75" hidden="false" customHeight="false" outlineLevel="0" collapsed="false"/>
    <row r="3145" customFormat="false" ht="15.75" hidden="false" customHeight="false" outlineLevel="0" collapsed="false"/>
    <row r="3146" customFormat="false" ht="15.75" hidden="false" customHeight="false" outlineLevel="0" collapsed="false"/>
    <row r="3147" customFormat="false" ht="15.75" hidden="false" customHeight="false" outlineLevel="0" collapsed="false"/>
    <row r="3148" customFormat="false" ht="15.75" hidden="false" customHeight="false" outlineLevel="0" collapsed="false"/>
    <row r="3149" customFormat="false" ht="15.75" hidden="false" customHeight="false" outlineLevel="0" collapsed="false"/>
    <row r="3150" customFormat="false" ht="15.75" hidden="false" customHeight="false" outlineLevel="0" collapsed="false"/>
    <row r="3151" customFormat="false" ht="15.75" hidden="false" customHeight="false" outlineLevel="0" collapsed="false"/>
    <row r="3152" customFormat="false" ht="15.75" hidden="false" customHeight="false" outlineLevel="0" collapsed="false"/>
    <row r="3153" customFormat="false" ht="15.75" hidden="false" customHeight="false" outlineLevel="0" collapsed="false"/>
    <row r="3154" customFormat="false" ht="15.75" hidden="false" customHeight="false" outlineLevel="0" collapsed="false"/>
    <row r="3155" customFormat="false" ht="15.75" hidden="false" customHeight="false" outlineLevel="0" collapsed="false"/>
    <row r="3156" customFormat="false" ht="15.75" hidden="false" customHeight="false" outlineLevel="0" collapsed="false"/>
    <row r="3157" customFormat="false" ht="15.75" hidden="false" customHeight="false" outlineLevel="0" collapsed="false"/>
    <row r="3158" customFormat="false" ht="15.75" hidden="false" customHeight="false" outlineLevel="0" collapsed="false"/>
    <row r="3159" customFormat="false" ht="15.75" hidden="false" customHeight="false" outlineLevel="0" collapsed="false"/>
    <row r="3160" customFormat="false" ht="15.75" hidden="false" customHeight="false" outlineLevel="0" collapsed="false"/>
    <row r="3161" customFormat="false" ht="15.75" hidden="false" customHeight="false" outlineLevel="0" collapsed="false"/>
    <row r="3162" customFormat="false" ht="15.75" hidden="false" customHeight="false" outlineLevel="0" collapsed="false"/>
    <row r="3163" customFormat="false" ht="15.75" hidden="false" customHeight="false" outlineLevel="0" collapsed="false"/>
    <row r="3164" customFormat="false" ht="15.75" hidden="false" customHeight="false" outlineLevel="0" collapsed="false"/>
    <row r="3165" customFormat="false" ht="15.75" hidden="false" customHeight="false" outlineLevel="0" collapsed="false"/>
    <row r="3166" customFormat="false" ht="15.75" hidden="false" customHeight="false" outlineLevel="0" collapsed="false"/>
    <row r="3167" customFormat="false" ht="15.75" hidden="false" customHeight="false" outlineLevel="0" collapsed="false"/>
    <row r="3168" customFormat="false" ht="15.75" hidden="false" customHeight="false" outlineLevel="0" collapsed="false"/>
    <row r="3169" customFormat="false" ht="15.75" hidden="false" customHeight="false" outlineLevel="0" collapsed="false"/>
    <row r="3170" customFormat="false" ht="15.75" hidden="false" customHeight="false" outlineLevel="0" collapsed="false"/>
    <row r="3171" customFormat="false" ht="15.75" hidden="false" customHeight="false" outlineLevel="0" collapsed="false"/>
    <row r="3172" customFormat="false" ht="15.75" hidden="false" customHeight="false" outlineLevel="0" collapsed="false"/>
    <row r="3173" customFormat="false" ht="15.75" hidden="false" customHeight="false" outlineLevel="0" collapsed="false"/>
    <row r="3174" customFormat="false" ht="15.75" hidden="false" customHeight="false" outlineLevel="0" collapsed="false"/>
    <row r="3175" customFormat="false" ht="15.75" hidden="false" customHeight="false" outlineLevel="0" collapsed="false"/>
    <row r="3176" customFormat="false" ht="15.75" hidden="false" customHeight="false" outlineLevel="0" collapsed="false"/>
    <row r="3177" customFormat="false" ht="15.75" hidden="false" customHeight="false" outlineLevel="0" collapsed="false"/>
    <row r="3178" customFormat="false" ht="15.75" hidden="false" customHeight="false" outlineLevel="0" collapsed="false"/>
    <row r="3179" customFormat="false" ht="15.75" hidden="false" customHeight="false" outlineLevel="0" collapsed="false"/>
    <row r="3180" customFormat="false" ht="15.75" hidden="false" customHeight="false" outlineLevel="0" collapsed="false"/>
    <row r="3181" customFormat="false" ht="15.75" hidden="false" customHeight="false" outlineLevel="0" collapsed="false"/>
    <row r="3182" customFormat="false" ht="15.75" hidden="false" customHeight="false" outlineLevel="0" collapsed="false"/>
    <row r="3183" customFormat="false" ht="15.75" hidden="false" customHeight="false" outlineLevel="0" collapsed="false"/>
    <row r="3184" customFormat="false" ht="15.75" hidden="false" customHeight="false" outlineLevel="0" collapsed="false"/>
    <row r="3185" customFormat="false" ht="15.75" hidden="false" customHeight="false" outlineLevel="0" collapsed="false"/>
    <row r="3186" customFormat="false" ht="15.75" hidden="false" customHeight="false" outlineLevel="0" collapsed="false"/>
    <row r="3187" customFormat="false" ht="15.75" hidden="false" customHeight="false" outlineLevel="0" collapsed="false"/>
    <row r="3188" customFormat="false" ht="15.75" hidden="false" customHeight="false" outlineLevel="0" collapsed="false"/>
    <row r="3189" customFormat="false" ht="15.75" hidden="false" customHeight="false" outlineLevel="0" collapsed="false"/>
    <row r="3190" customFormat="false" ht="15.75" hidden="false" customHeight="false" outlineLevel="0" collapsed="false"/>
    <row r="3191" customFormat="false" ht="15.75" hidden="false" customHeight="false" outlineLevel="0" collapsed="false"/>
    <row r="3192" customFormat="false" ht="15.75" hidden="false" customHeight="false" outlineLevel="0" collapsed="false"/>
    <row r="3193" customFormat="false" ht="15.75" hidden="false" customHeight="false" outlineLevel="0" collapsed="false"/>
    <row r="3194" customFormat="false" ht="15.75" hidden="false" customHeight="false" outlineLevel="0" collapsed="false"/>
    <row r="3195" customFormat="false" ht="15.75" hidden="false" customHeight="false" outlineLevel="0" collapsed="false"/>
    <row r="3196" customFormat="false" ht="15.75" hidden="false" customHeight="false" outlineLevel="0" collapsed="false"/>
    <row r="3197" customFormat="false" ht="15.75" hidden="false" customHeight="false" outlineLevel="0" collapsed="false"/>
    <row r="3198" customFormat="false" ht="15.75" hidden="false" customHeight="false" outlineLevel="0" collapsed="false"/>
    <row r="3199" customFormat="false" ht="15.75" hidden="false" customHeight="false" outlineLevel="0" collapsed="false"/>
    <row r="3200" customFormat="false" ht="15.75" hidden="false" customHeight="false" outlineLevel="0" collapsed="false"/>
    <row r="3201" customFormat="false" ht="15.75" hidden="false" customHeight="false" outlineLevel="0" collapsed="false"/>
    <row r="3202" customFormat="false" ht="15.75" hidden="false" customHeight="false" outlineLevel="0" collapsed="false"/>
    <row r="3203" customFormat="false" ht="15.75" hidden="false" customHeight="false" outlineLevel="0" collapsed="false"/>
    <row r="3204" customFormat="false" ht="15.75" hidden="false" customHeight="false" outlineLevel="0" collapsed="false"/>
    <row r="3205" customFormat="false" ht="15.75" hidden="false" customHeight="false" outlineLevel="0" collapsed="false"/>
    <row r="3206" customFormat="false" ht="15.75" hidden="false" customHeight="false" outlineLevel="0" collapsed="false"/>
    <row r="3207" customFormat="false" ht="15.75" hidden="false" customHeight="false" outlineLevel="0" collapsed="false"/>
    <row r="3208" customFormat="false" ht="15.75" hidden="false" customHeight="false" outlineLevel="0" collapsed="false"/>
    <row r="3209" customFormat="false" ht="15.75" hidden="false" customHeight="false" outlineLevel="0" collapsed="false"/>
    <row r="3210" customFormat="false" ht="15.75" hidden="false" customHeight="false" outlineLevel="0" collapsed="false"/>
    <row r="3211" customFormat="false" ht="15.75" hidden="false" customHeight="false" outlineLevel="0" collapsed="false"/>
    <row r="3212" customFormat="false" ht="15.75" hidden="false" customHeight="false" outlineLevel="0" collapsed="false"/>
    <row r="3213" customFormat="false" ht="15.75" hidden="false" customHeight="false" outlineLevel="0" collapsed="false"/>
    <row r="3214" customFormat="false" ht="15.75" hidden="false" customHeight="false" outlineLevel="0" collapsed="false"/>
    <row r="3215" customFormat="false" ht="15.75" hidden="false" customHeight="false" outlineLevel="0" collapsed="false"/>
    <row r="3216" customFormat="false" ht="15.75" hidden="false" customHeight="false" outlineLevel="0" collapsed="false"/>
    <row r="3217" customFormat="false" ht="15.75" hidden="false" customHeight="false" outlineLevel="0" collapsed="false"/>
    <row r="3218" customFormat="false" ht="15.75" hidden="false" customHeight="false" outlineLevel="0" collapsed="false"/>
    <row r="3219" customFormat="false" ht="15.75" hidden="false" customHeight="false" outlineLevel="0" collapsed="false"/>
    <row r="3220" customFormat="false" ht="15.75" hidden="false" customHeight="false" outlineLevel="0" collapsed="false"/>
    <row r="3221" customFormat="false" ht="15.75" hidden="false" customHeight="false" outlineLevel="0" collapsed="false"/>
    <row r="3222" customFormat="false" ht="15.75" hidden="false" customHeight="false" outlineLevel="0" collapsed="false"/>
    <row r="3223" customFormat="false" ht="15.75" hidden="false" customHeight="false" outlineLevel="0" collapsed="false"/>
    <row r="3224" customFormat="false" ht="15.75" hidden="false" customHeight="false" outlineLevel="0" collapsed="false"/>
    <row r="3225" customFormat="false" ht="15.75" hidden="false" customHeight="false" outlineLevel="0" collapsed="false"/>
    <row r="3226" customFormat="false" ht="15.75" hidden="false" customHeight="false" outlineLevel="0" collapsed="false"/>
    <row r="3227" customFormat="false" ht="15.75" hidden="false" customHeight="false" outlineLevel="0" collapsed="false"/>
    <row r="3228" customFormat="false" ht="15.75" hidden="false" customHeight="false" outlineLevel="0" collapsed="false"/>
    <row r="3229" customFormat="false" ht="15.75" hidden="false" customHeight="false" outlineLevel="0" collapsed="false"/>
    <row r="3230" customFormat="false" ht="15.75" hidden="false" customHeight="false" outlineLevel="0" collapsed="false"/>
    <row r="3231" customFormat="false" ht="15.75" hidden="false" customHeight="false" outlineLevel="0" collapsed="false"/>
    <row r="3232" customFormat="false" ht="15.75" hidden="false" customHeight="false" outlineLevel="0" collapsed="false"/>
    <row r="3233" customFormat="false" ht="15.75" hidden="false" customHeight="false" outlineLevel="0" collapsed="false"/>
    <row r="3234" customFormat="false" ht="15.75" hidden="false" customHeight="false" outlineLevel="0" collapsed="false"/>
    <row r="3235" customFormat="false" ht="15.75" hidden="false" customHeight="false" outlineLevel="0" collapsed="false"/>
    <row r="3236" customFormat="false" ht="15.75" hidden="false" customHeight="false" outlineLevel="0" collapsed="false"/>
    <row r="3237" customFormat="false" ht="15.75" hidden="false" customHeight="false" outlineLevel="0" collapsed="false"/>
    <row r="3238" customFormat="false" ht="15.75" hidden="false" customHeight="false" outlineLevel="0" collapsed="false"/>
    <row r="3239" customFormat="false" ht="15.75" hidden="false" customHeight="false" outlineLevel="0" collapsed="false"/>
    <row r="3240" customFormat="false" ht="15.75" hidden="false" customHeight="false" outlineLevel="0" collapsed="false"/>
    <row r="3241" customFormat="false" ht="15.75" hidden="false" customHeight="false" outlineLevel="0" collapsed="false"/>
    <row r="3242" customFormat="false" ht="15.75" hidden="false" customHeight="false" outlineLevel="0" collapsed="false"/>
    <row r="3243" customFormat="false" ht="15.75" hidden="false" customHeight="false" outlineLevel="0" collapsed="false"/>
    <row r="3244" customFormat="false" ht="15.75" hidden="false" customHeight="false" outlineLevel="0" collapsed="false"/>
    <row r="3245" customFormat="false" ht="15.75" hidden="false" customHeight="false" outlineLevel="0" collapsed="false"/>
    <row r="3246" customFormat="false" ht="15.75" hidden="false" customHeight="false" outlineLevel="0" collapsed="false"/>
    <row r="3247" customFormat="false" ht="15.75" hidden="false" customHeight="false" outlineLevel="0" collapsed="false"/>
    <row r="3248" customFormat="false" ht="15.75" hidden="false" customHeight="false" outlineLevel="0" collapsed="false"/>
    <row r="3249" customFormat="false" ht="15.75" hidden="false" customHeight="false" outlineLevel="0" collapsed="false"/>
    <row r="3250" customFormat="false" ht="15.75" hidden="false" customHeight="false" outlineLevel="0" collapsed="false"/>
    <row r="3251" customFormat="false" ht="15.75" hidden="false" customHeight="false" outlineLevel="0" collapsed="false"/>
    <row r="3252" customFormat="false" ht="15.75" hidden="false" customHeight="false" outlineLevel="0" collapsed="false"/>
    <row r="3253" customFormat="false" ht="15.75" hidden="false" customHeight="false" outlineLevel="0" collapsed="false"/>
    <row r="3254" customFormat="false" ht="15.75" hidden="false" customHeight="false" outlineLevel="0" collapsed="false"/>
    <row r="3255" customFormat="false" ht="15.75" hidden="false" customHeight="false" outlineLevel="0" collapsed="false"/>
    <row r="3256" customFormat="false" ht="15.75" hidden="false" customHeight="false" outlineLevel="0" collapsed="false"/>
    <row r="3257" customFormat="false" ht="15.75" hidden="false" customHeight="false" outlineLevel="0" collapsed="false"/>
    <row r="3258" customFormat="false" ht="15.75" hidden="false" customHeight="false" outlineLevel="0" collapsed="false"/>
    <row r="3259" customFormat="false" ht="15.75" hidden="false" customHeight="false" outlineLevel="0" collapsed="false"/>
    <row r="3260" customFormat="false" ht="15.75" hidden="false" customHeight="false" outlineLevel="0" collapsed="false"/>
    <row r="3261" customFormat="false" ht="15.75" hidden="false" customHeight="false" outlineLevel="0" collapsed="false"/>
    <row r="3262" customFormat="false" ht="15.75" hidden="false" customHeight="false" outlineLevel="0" collapsed="false"/>
    <row r="3263" customFormat="false" ht="15.75" hidden="false" customHeight="false" outlineLevel="0" collapsed="false"/>
    <row r="3264" customFormat="false" ht="15.75" hidden="false" customHeight="false" outlineLevel="0" collapsed="false"/>
    <row r="3265" customFormat="false" ht="15.75" hidden="false" customHeight="false" outlineLevel="0" collapsed="false"/>
    <row r="3266" customFormat="false" ht="15.75" hidden="false" customHeight="false" outlineLevel="0" collapsed="false"/>
    <row r="3267" customFormat="false" ht="15.75" hidden="false" customHeight="false" outlineLevel="0" collapsed="false"/>
    <row r="3268" customFormat="false" ht="15.75" hidden="false" customHeight="false" outlineLevel="0" collapsed="false"/>
    <row r="3269" customFormat="false" ht="15.75" hidden="false" customHeight="false" outlineLevel="0" collapsed="false"/>
    <row r="3270" customFormat="false" ht="15.75" hidden="false" customHeight="false" outlineLevel="0" collapsed="false"/>
    <row r="3271" customFormat="false" ht="15.75" hidden="false" customHeight="false" outlineLevel="0" collapsed="false"/>
    <row r="3272" customFormat="false" ht="15.75" hidden="false" customHeight="false" outlineLevel="0" collapsed="false"/>
    <row r="3273" customFormat="false" ht="15.75" hidden="false" customHeight="false" outlineLevel="0" collapsed="false"/>
    <row r="3274" customFormat="false" ht="15.75" hidden="false" customHeight="false" outlineLevel="0" collapsed="false"/>
    <row r="3275" customFormat="false" ht="15.75" hidden="false" customHeight="false" outlineLevel="0" collapsed="false"/>
    <row r="3276" customFormat="false" ht="15.75" hidden="false" customHeight="false" outlineLevel="0" collapsed="false"/>
    <row r="3277" customFormat="false" ht="15.75" hidden="false" customHeight="false" outlineLevel="0" collapsed="false"/>
    <row r="3278" customFormat="false" ht="15.75" hidden="false" customHeight="false" outlineLevel="0" collapsed="false"/>
    <row r="3279" customFormat="false" ht="15.75" hidden="false" customHeight="false" outlineLevel="0" collapsed="false"/>
    <row r="3280" customFormat="false" ht="15.75" hidden="false" customHeight="false" outlineLevel="0" collapsed="false"/>
    <row r="3281" customFormat="false" ht="15.75" hidden="false" customHeight="false" outlineLevel="0" collapsed="false"/>
    <row r="3282" customFormat="false" ht="15.75" hidden="false" customHeight="false" outlineLevel="0" collapsed="false"/>
    <row r="3283" customFormat="false" ht="15.75" hidden="false" customHeight="false" outlineLevel="0" collapsed="false"/>
    <row r="3284" customFormat="false" ht="15.75" hidden="false" customHeight="false" outlineLevel="0" collapsed="false"/>
    <row r="3285" customFormat="false" ht="15.75" hidden="false" customHeight="false" outlineLevel="0" collapsed="false"/>
    <row r="3286" customFormat="false" ht="15.75" hidden="false" customHeight="false" outlineLevel="0" collapsed="false"/>
    <row r="3287" customFormat="false" ht="15.75" hidden="false" customHeight="false" outlineLevel="0" collapsed="false"/>
    <row r="3288" customFormat="false" ht="15.75" hidden="false" customHeight="false" outlineLevel="0" collapsed="false"/>
    <row r="3289" customFormat="false" ht="15.75" hidden="false" customHeight="false" outlineLevel="0" collapsed="false"/>
    <row r="3290" customFormat="false" ht="15.75" hidden="false" customHeight="false" outlineLevel="0" collapsed="false"/>
    <row r="3291" customFormat="false" ht="15.75" hidden="false" customHeight="false" outlineLevel="0" collapsed="false"/>
    <row r="3292" customFormat="false" ht="15.75" hidden="false" customHeight="false" outlineLevel="0" collapsed="false"/>
    <row r="3293" customFormat="false" ht="15.75" hidden="false" customHeight="false" outlineLevel="0" collapsed="false"/>
    <row r="3294" customFormat="false" ht="15.75" hidden="false" customHeight="false" outlineLevel="0" collapsed="false"/>
    <row r="3295" customFormat="false" ht="15.75" hidden="false" customHeight="false" outlineLevel="0" collapsed="false"/>
    <row r="3296" customFormat="false" ht="15.75" hidden="false" customHeight="false" outlineLevel="0" collapsed="false"/>
    <row r="3297" customFormat="false" ht="15.75" hidden="false" customHeight="false" outlineLevel="0" collapsed="false"/>
    <row r="3298" customFormat="false" ht="15.75" hidden="false" customHeight="false" outlineLevel="0" collapsed="false"/>
    <row r="3299" customFormat="false" ht="15.75" hidden="false" customHeight="false" outlineLevel="0" collapsed="false"/>
    <row r="3300" customFormat="false" ht="15.75" hidden="false" customHeight="false" outlineLevel="0" collapsed="false"/>
    <row r="3301" customFormat="false" ht="15.75" hidden="false" customHeight="false" outlineLevel="0" collapsed="false"/>
    <row r="3302" customFormat="false" ht="15.75" hidden="false" customHeight="false" outlineLevel="0" collapsed="false"/>
    <row r="3303" customFormat="false" ht="15.75" hidden="false" customHeight="false" outlineLevel="0" collapsed="false"/>
    <row r="3304" customFormat="false" ht="15.75" hidden="false" customHeight="false" outlineLevel="0" collapsed="false"/>
    <row r="3305" customFormat="false" ht="15.75" hidden="false" customHeight="false" outlineLevel="0" collapsed="false"/>
    <row r="3306" customFormat="false" ht="15.75" hidden="false" customHeight="false" outlineLevel="0" collapsed="false"/>
    <row r="3307" customFormat="false" ht="15.75" hidden="false" customHeight="false" outlineLevel="0" collapsed="false"/>
    <row r="3308" customFormat="false" ht="15.75" hidden="false" customHeight="false" outlineLevel="0" collapsed="false"/>
    <row r="3309" customFormat="false" ht="15.75" hidden="false" customHeight="false" outlineLevel="0" collapsed="false"/>
    <row r="3310" customFormat="false" ht="15.75" hidden="false" customHeight="false" outlineLevel="0" collapsed="false"/>
    <row r="3311" customFormat="false" ht="15.75" hidden="false" customHeight="false" outlineLevel="0" collapsed="false"/>
    <row r="3312" customFormat="false" ht="15.75" hidden="false" customHeight="false" outlineLevel="0" collapsed="false"/>
    <row r="3313" customFormat="false" ht="15.75" hidden="false" customHeight="false" outlineLevel="0" collapsed="false"/>
    <row r="3314" customFormat="false" ht="15.75" hidden="false" customHeight="false" outlineLevel="0" collapsed="false"/>
    <row r="3315" customFormat="false" ht="15.75" hidden="false" customHeight="false" outlineLevel="0" collapsed="false"/>
    <row r="3316" customFormat="false" ht="15.75" hidden="false" customHeight="false" outlineLevel="0" collapsed="false"/>
    <row r="3317" customFormat="false" ht="15.75" hidden="false" customHeight="false" outlineLevel="0" collapsed="false"/>
    <row r="3318" customFormat="false" ht="15.75" hidden="false" customHeight="false" outlineLevel="0" collapsed="false"/>
    <row r="3319" customFormat="false" ht="15.75" hidden="false" customHeight="false" outlineLevel="0" collapsed="false"/>
    <row r="3320" customFormat="false" ht="15.75" hidden="false" customHeight="false" outlineLevel="0" collapsed="false"/>
    <row r="3321" customFormat="false" ht="15.75" hidden="false" customHeight="false" outlineLevel="0" collapsed="false"/>
    <row r="3322" customFormat="false" ht="15.75" hidden="false" customHeight="false" outlineLevel="0" collapsed="false"/>
    <row r="3323" customFormat="false" ht="15.75" hidden="false" customHeight="false" outlineLevel="0" collapsed="false"/>
    <row r="3324" customFormat="false" ht="15.75" hidden="false" customHeight="false" outlineLevel="0" collapsed="false"/>
    <row r="3325" customFormat="false" ht="15.75" hidden="false" customHeight="false" outlineLevel="0" collapsed="false"/>
    <row r="3326" customFormat="false" ht="15.75" hidden="false" customHeight="false" outlineLevel="0" collapsed="false"/>
    <row r="3327" customFormat="false" ht="15.75" hidden="false" customHeight="false" outlineLevel="0" collapsed="false"/>
    <row r="3328" customFormat="false" ht="15.75" hidden="false" customHeight="false" outlineLevel="0" collapsed="false"/>
    <row r="3329" customFormat="false" ht="15.75" hidden="false" customHeight="false" outlineLevel="0" collapsed="false"/>
    <row r="3330" customFormat="false" ht="15.75" hidden="false" customHeight="false" outlineLevel="0" collapsed="false"/>
    <row r="3331" customFormat="false" ht="15.75" hidden="false" customHeight="false" outlineLevel="0" collapsed="false"/>
    <row r="3332" customFormat="false" ht="15.75" hidden="false" customHeight="false" outlineLevel="0" collapsed="false"/>
    <row r="3333" customFormat="false" ht="15.75" hidden="false" customHeight="false" outlineLevel="0" collapsed="false"/>
    <row r="3334" customFormat="false" ht="15.75" hidden="false" customHeight="false" outlineLevel="0" collapsed="false"/>
    <row r="3335" customFormat="false" ht="15.75" hidden="false" customHeight="false" outlineLevel="0" collapsed="false"/>
    <row r="3336" customFormat="false" ht="15.75" hidden="false" customHeight="false" outlineLevel="0" collapsed="false"/>
    <row r="3337" customFormat="false" ht="15.75" hidden="false" customHeight="false" outlineLevel="0" collapsed="false"/>
    <row r="3338" customFormat="false" ht="15.75" hidden="false" customHeight="false" outlineLevel="0" collapsed="false"/>
    <row r="3339" customFormat="false" ht="15.75" hidden="false" customHeight="false" outlineLevel="0" collapsed="false"/>
    <row r="3340" customFormat="false" ht="15.75" hidden="false" customHeight="false" outlineLevel="0" collapsed="false"/>
    <row r="3341" customFormat="false" ht="15.75" hidden="false" customHeight="false" outlineLevel="0" collapsed="false"/>
    <row r="3342" customFormat="false" ht="15.75" hidden="false" customHeight="false" outlineLevel="0" collapsed="false"/>
    <row r="3343" customFormat="false" ht="15.75" hidden="false" customHeight="false" outlineLevel="0" collapsed="false"/>
    <row r="3344" customFormat="false" ht="15.75" hidden="false" customHeight="false" outlineLevel="0" collapsed="false"/>
    <row r="3345" customFormat="false" ht="15.75" hidden="false" customHeight="false" outlineLevel="0" collapsed="false"/>
    <row r="3346" customFormat="false" ht="15.75" hidden="false" customHeight="false" outlineLevel="0" collapsed="false"/>
    <row r="3347" customFormat="false" ht="15.75" hidden="false" customHeight="false" outlineLevel="0" collapsed="false"/>
    <row r="3348" customFormat="false" ht="15.75" hidden="false" customHeight="false" outlineLevel="0" collapsed="false"/>
    <row r="3349" customFormat="false" ht="15.75" hidden="false" customHeight="false" outlineLevel="0" collapsed="false"/>
    <row r="3350" customFormat="false" ht="15.75" hidden="false" customHeight="false" outlineLevel="0" collapsed="false"/>
    <row r="3351" customFormat="false" ht="15.75" hidden="false" customHeight="false" outlineLevel="0" collapsed="false"/>
    <row r="3352" customFormat="false" ht="15.75" hidden="false" customHeight="false" outlineLevel="0" collapsed="false"/>
    <row r="3353" customFormat="false" ht="15.75" hidden="false" customHeight="false" outlineLevel="0" collapsed="false"/>
    <row r="3354" customFormat="false" ht="15.75" hidden="false" customHeight="false" outlineLevel="0" collapsed="false"/>
    <row r="3355" customFormat="false" ht="15.75" hidden="false" customHeight="false" outlineLevel="0" collapsed="false"/>
    <row r="3356" customFormat="false" ht="15.75" hidden="false" customHeight="false" outlineLevel="0" collapsed="false"/>
    <row r="3357" customFormat="false" ht="15.75" hidden="false" customHeight="false" outlineLevel="0" collapsed="false"/>
    <row r="3358" customFormat="false" ht="15.75" hidden="false" customHeight="false" outlineLevel="0" collapsed="false"/>
    <row r="3359" customFormat="false" ht="15.75" hidden="false" customHeight="false" outlineLevel="0" collapsed="false"/>
    <row r="3360" customFormat="false" ht="15.75" hidden="false" customHeight="false" outlineLevel="0" collapsed="false"/>
    <row r="3361" customFormat="false" ht="15.75" hidden="false" customHeight="false" outlineLevel="0" collapsed="false"/>
    <row r="3362" customFormat="false" ht="15.75" hidden="false" customHeight="false" outlineLevel="0" collapsed="false"/>
    <row r="3363" customFormat="false" ht="15.75" hidden="false" customHeight="false" outlineLevel="0" collapsed="false"/>
    <row r="3364" customFormat="false" ht="15.75" hidden="false" customHeight="false" outlineLevel="0" collapsed="false"/>
    <row r="3365" customFormat="false" ht="15.75" hidden="false" customHeight="false" outlineLevel="0" collapsed="false"/>
    <row r="3366" customFormat="false" ht="15.75" hidden="false" customHeight="false" outlineLevel="0" collapsed="false"/>
    <row r="3367" customFormat="false" ht="15.75" hidden="false" customHeight="false" outlineLevel="0" collapsed="false"/>
    <row r="3368" customFormat="false" ht="15.75" hidden="false" customHeight="false" outlineLevel="0" collapsed="false"/>
    <row r="3369" customFormat="false" ht="15.75" hidden="false" customHeight="false" outlineLevel="0" collapsed="false"/>
    <row r="3370" customFormat="false" ht="15.75" hidden="false" customHeight="false" outlineLevel="0" collapsed="false"/>
    <row r="3371" customFormat="false" ht="15.75" hidden="false" customHeight="false" outlineLevel="0" collapsed="false"/>
    <row r="3372" customFormat="false" ht="15.75" hidden="false" customHeight="false" outlineLevel="0" collapsed="false"/>
    <row r="3373" customFormat="false" ht="15.75" hidden="false" customHeight="false" outlineLevel="0" collapsed="false"/>
    <row r="3374" customFormat="false" ht="15.75" hidden="false" customHeight="false" outlineLevel="0" collapsed="false"/>
    <row r="3375" customFormat="false" ht="15.75" hidden="false" customHeight="false" outlineLevel="0" collapsed="false"/>
    <row r="3376" customFormat="false" ht="15.75" hidden="false" customHeight="false" outlineLevel="0" collapsed="false"/>
    <row r="3377" customFormat="false" ht="15.75" hidden="false" customHeight="false" outlineLevel="0" collapsed="false"/>
    <row r="3378" customFormat="false" ht="15.75" hidden="false" customHeight="false" outlineLevel="0" collapsed="false"/>
    <row r="3379" customFormat="false" ht="15.75" hidden="false" customHeight="false" outlineLevel="0" collapsed="false"/>
    <row r="3380" customFormat="false" ht="15.75" hidden="false" customHeight="false" outlineLevel="0" collapsed="false"/>
    <row r="3381" customFormat="false" ht="15.75" hidden="false" customHeight="false" outlineLevel="0" collapsed="false"/>
    <row r="3382" customFormat="false" ht="15.75" hidden="false" customHeight="false" outlineLevel="0" collapsed="false"/>
    <row r="3383" customFormat="false" ht="15.75" hidden="false" customHeight="false" outlineLevel="0" collapsed="false"/>
    <row r="3384" customFormat="false" ht="15.75" hidden="false" customHeight="false" outlineLevel="0" collapsed="false"/>
    <row r="3385" customFormat="false" ht="15.75" hidden="false" customHeight="false" outlineLevel="0" collapsed="false"/>
    <row r="3386" customFormat="false" ht="15.75" hidden="false" customHeight="false" outlineLevel="0" collapsed="false"/>
    <row r="3387" customFormat="false" ht="15.75" hidden="false" customHeight="false" outlineLevel="0" collapsed="false"/>
    <row r="3388" customFormat="false" ht="15.75" hidden="false" customHeight="false" outlineLevel="0" collapsed="false"/>
    <row r="3389" customFormat="false" ht="15.75" hidden="false" customHeight="false" outlineLevel="0" collapsed="false"/>
    <row r="3390" customFormat="false" ht="15.75" hidden="false" customHeight="false" outlineLevel="0" collapsed="false"/>
    <row r="3391" customFormat="false" ht="15.75" hidden="false" customHeight="false" outlineLevel="0" collapsed="false"/>
    <row r="3392" customFormat="false" ht="15.75" hidden="false" customHeight="false" outlineLevel="0" collapsed="false"/>
    <row r="3393" customFormat="false" ht="15.75" hidden="false" customHeight="false" outlineLevel="0" collapsed="false"/>
    <row r="3394" customFormat="false" ht="15.75" hidden="false" customHeight="false" outlineLevel="0" collapsed="false"/>
    <row r="3395" customFormat="false" ht="15.75" hidden="false" customHeight="false" outlineLevel="0" collapsed="false"/>
    <row r="3396" customFormat="false" ht="15.75" hidden="false" customHeight="false" outlineLevel="0" collapsed="false"/>
    <row r="3397" customFormat="false" ht="15.75" hidden="false" customHeight="false" outlineLevel="0" collapsed="false"/>
    <row r="3398" customFormat="false" ht="15.75" hidden="false" customHeight="false" outlineLevel="0" collapsed="false"/>
    <row r="3399" customFormat="false" ht="15.75" hidden="false" customHeight="false" outlineLevel="0" collapsed="false"/>
    <row r="3400" customFormat="false" ht="15.75" hidden="false" customHeight="false" outlineLevel="0" collapsed="false"/>
    <row r="3401" customFormat="false" ht="15.75" hidden="false" customHeight="false" outlineLevel="0" collapsed="false"/>
    <row r="3402" customFormat="false" ht="15.75" hidden="false" customHeight="false" outlineLevel="0" collapsed="false"/>
    <row r="3403" customFormat="false" ht="15.75" hidden="false" customHeight="false" outlineLevel="0" collapsed="false"/>
    <row r="3404" customFormat="false" ht="15.75" hidden="false" customHeight="false" outlineLevel="0" collapsed="false"/>
    <row r="3405" customFormat="false" ht="15.75" hidden="false" customHeight="false" outlineLevel="0" collapsed="false"/>
    <row r="3406" customFormat="false" ht="15.75" hidden="false" customHeight="false" outlineLevel="0" collapsed="false"/>
    <row r="3407" customFormat="false" ht="15.75" hidden="false" customHeight="false" outlineLevel="0" collapsed="false"/>
    <row r="3408" customFormat="false" ht="15.75" hidden="false" customHeight="false" outlineLevel="0" collapsed="false"/>
    <row r="3409" customFormat="false" ht="15.75" hidden="false" customHeight="false" outlineLevel="0" collapsed="false"/>
    <row r="3410" customFormat="false" ht="15.75" hidden="false" customHeight="false" outlineLevel="0" collapsed="false"/>
    <row r="3411" customFormat="false" ht="15.75" hidden="false" customHeight="false" outlineLevel="0" collapsed="false"/>
    <row r="3412" customFormat="false" ht="15.75" hidden="false" customHeight="false" outlineLevel="0" collapsed="false"/>
    <row r="3413" customFormat="false" ht="15.75" hidden="false" customHeight="false" outlineLevel="0" collapsed="false"/>
    <row r="3414" customFormat="false" ht="15.75" hidden="false" customHeight="false" outlineLevel="0" collapsed="false"/>
    <row r="3415" customFormat="false" ht="15.75" hidden="false" customHeight="false" outlineLevel="0" collapsed="false"/>
    <row r="3416" customFormat="false" ht="15.75" hidden="false" customHeight="false" outlineLevel="0" collapsed="false"/>
    <row r="3417" customFormat="false" ht="15.75" hidden="false" customHeight="false" outlineLevel="0" collapsed="false"/>
    <row r="3418" customFormat="false" ht="15.75" hidden="false" customHeight="false" outlineLevel="0" collapsed="false"/>
    <row r="3419" customFormat="false" ht="15.75" hidden="false" customHeight="false" outlineLevel="0" collapsed="false"/>
    <row r="3420" customFormat="false" ht="15.75" hidden="false" customHeight="false" outlineLevel="0" collapsed="false"/>
    <row r="3421" customFormat="false" ht="15.75" hidden="false" customHeight="false" outlineLevel="0" collapsed="false"/>
    <row r="3422" customFormat="false" ht="15.75" hidden="false" customHeight="false" outlineLevel="0" collapsed="false"/>
    <row r="3423" customFormat="false" ht="15.75" hidden="false" customHeight="false" outlineLevel="0" collapsed="false"/>
    <row r="3424" customFormat="false" ht="15.75" hidden="false" customHeight="false" outlineLevel="0" collapsed="false"/>
    <row r="3425" customFormat="false" ht="15.75" hidden="false" customHeight="false" outlineLevel="0" collapsed="false"/>
    <row r="3426" customFormat="false" ht="15.75" hidden="false" customHeight="false" outlineLevel="0" collapsed="false"/>
    <row r="3427" customFormat="false" ht="15.75" hidden="false" customHeight="false" outlineLevel="0" collapsed="false"/>
    <row r="3428" customFormat="false" ht="15.75" hidden="false" customHeight="false" outlineLevel="0" collapsed="false"/>
    <row r="3429" customFormat="false" ht="15.75" hidden="false" customHeight="false" outlineLevel="0" collapsed="false"/>
    <row r="3430" customFormat="false" ht="15.75" hidden="false" customHeight="false" outlineLevel="0" collapsed="false"/>
    <row r="3431" customFormat="false" ht="15.75" hidden="false" customHeight="false" outlineLevel="0" collapsed="false"/>
    <row r="3432" customFormat="false" ht="15.75" hidden="false" customHeight="false" outlineLevel="0" collapsed="false"/>
    <row r="3433" customFormat="false" ht="15.75" hidden="false" customHeight="false" outlineLevel="0" collapsed="false"/>
    <row r="3434" customFormat="false" ht="15.75" hidden="false" customHeight="false" outlineLevel="0" collapsed="false"/>
    <row r="3435" customFormat="false" ht="15.75" hidden="false" customHeight="false" outlineLevel="0" collapsed="false"/>
    <row r="3436" customFormat="false" ht="15.75" hidden="false" customHeight="false" outlineLevel="0" collapsed="false"/>
    <row r="3437" customFormat="false" ht="15.75" hidden="false" customHeight="false" outlineLevel="0" collapsed="false"/>
    <row r="3438" customFormat="false" ht="15.75" hidden="false" customHeight="false" outlineLevel="0" collapsed="false"/>
    <row r="3439" customFormat="false" ht="15.75" hidden="false" customHeight="false" outlineLevel="0" collapsed="false"/>
    <row r="3440" customFormat="false" ht="15.75" hidden="false" customHeight="false" outlineLevel="0" collapsed="false"/>
    <row r="3441" customFormat="false" ht="15.75" hidden="false" customHeight="false" outlineLevel="0" collapsed="false"/>
    <row r="3442" customFormat="false" ht="15.75" hidden="false" customHeight="false" outlineLevel="0" collapsed="false"/>
    <row r="3443" customFormat="false" ht="15.75" hidden="false" customHeight="false" outlineLevel="0" collapsed="false"/>
    <row r="3444" customFormat="false" ht="15.75" hidden="false" customHeight="false" outlineLevel="0" collapsed="false"/>
    <row r="3445" customFormat="false" ht="15.75" hidden="false" customHeight="false" outlineLevel="0" collapsed="false"/>
    <row r="3446" customFormat="false" ht="15.75" hidden="false" customHeight="false" outlineLevel="0" collapsed="false"/>
    <row r="3447" customFormat="false" ht="15.75" hidden="false" customHeight="false" outlineLevel="0" collapsed="false"/>
    <row r="3448" customFormat="false" ht="15.75" hidden="false" customHeight="false" outlineLevel="0" collapsed="false"/>
    <row r="3449" customFormat="false" ht="15.75" hidden="false" customHeight="false" outlineLevel="0" collapsed="false"/>
    <row r="3450" customFormat="false" ht="15.75" hidden="false" customHeight="false" outlineLevel="0" collapsed="false"/>
    <row r="3451" customFormat="false" ht="15.75" hidden="false" customHeight="false" outlineLevel="0" collapsed="false"/>
    <row r="3452" customFormat="false" ht="15.75" hidden="false" customHeight="false" outlineLevel="0" collapsed="false"/>
    <row r="3453" customFormat="false" ht="15.75" hidden="false" customHeight="false" outlineLevel="0" collapsed="false"/>
    <row r="3454" customFormat="false" ht="15.75" hidden="false" customHeight="false" outlineLevel="0" collapsed="false"/>
    <row r="3455" customFormat="false" ht="15.75" hidden="false" customHeight="false" outlineLevel="0" collapsed="false"/>
    <row r="3456" customFormat="false" ht="15.75" hidden="false" customHeight="false" outlineLevel="0" collapsed="false"/>
    <row r="3457" customFormat="false" ht="15.75" hidden="false" customHeight="false" outlineLevel="0" collapsed="false"/>
    <row r="3458" customFormat="false" ht="15.75" hidden="false" customHeight="false" outlineLevel="0" collapsed="false"/>
    <row r="3459" customFormat="false" ht="15.75" hidden="false" customHeight="false" outlineLevel="0" collapsed="false"/>
    <row r="3460" customFormat="false" ht="15.75" hidden="false" customHeight="false" outlineLevel="0" collapsed="false"/>
    <row r="3461" customFormat="false" ht="15.75" hidden="false" customHeight="false" outlineLevel="0" collapsed="false"/>
    <row r="3462" customFormat="false" ht="15.75" hidden="false" customHeight="false" outlineLevel="0" collapsed="false"/>
    <row r="3463" customFormat="false" ht="15.75" hidden="false" customHeight="false" outlineLevel="0" collapsed="false"/>
    <row r="3464" customFormat="false" ht="15.75" hidden="false" customHeight="false" outlineLevel="0" collapsed="false"/>
    <row r="3465" customFormat="false" ht="15.75" hidden="false" customHeight="false" outlineLevel="0" collapsed="false"/>
    <row r="3466" customFormat="false" ht="15.75" hidden="false" customHeight="false" outlineLevel="0" collapsed="false"/>
    <row r="3467" customFormat="false" ht="15.75" hidden="false" customHeight="false" outlineLevel="0" collapsed="false"/>
    <row r="3468" customFormat="false" ht="15.75" hidden="false" customHeight="false" outlineLevel="0" collapsed="false"/>
    <row r="3469" customFormat="false" ht="15.75" hidden="false" customHeight="false" outlineLevel="0" collapsed="false"/>
    <row r="3470" customFormat="false" ht="15.75" hidden="false" customHeight="false" outlineLevel="0" collapsed="false"/>
    <row r="3471" customFormat="false" ht="15.75" hidden="false" customHeight="false" outlineLevel="0" collapsed="false"/>
    <row r="3472" customFormat="false" ht="15.75" hidden="false" customHeight="false" outlineLevel="0" collapsed="false"/>
    <row r="3473" customFormat="false" ht="15.75" hidden="false" customHeight="false" outlineLevel="0" collapsed="false"/>
    <row r="3474" customFormat="false" ht="15.75" hidden="false" customHeight="false" outlineLevel="0" collapsed="false"/>
    <row r="3475" customFormat="false" ht="15.75" hidden="false" customHeight="false" outlineLevel="0" collapsed="false"/>
    <row r="3476" customFormat="false" ht="15.75" hidden="false" customHeight="false" outlineLevel="0" collapsed="false"/>
    <row r="3477" customFormat="false" ht="15.75" hidden="false" customHeight="false" outlineLevel="0" collapsed="false"/>
    <row r="3478" customFormat="false" ht="15.75" hidden="false" customHeight="false" outlineLevel="0" collapsed="false"/>
    <row r="3479" customFormat="false" ht="15.75" hidden="false" customHeight="false" outlineLevel="0" collapsed="false"/>
    <row r="3480" customFormat="false" ht="15.75" hidden="false" customHeight="false" outlineLevel="0" collapsed="false"/>
    <row r="3481" customFormat="false" ht="15.75" hidden="false" customHeight="false" outlineLevel="0" collapsed="false"/>
    <row r="3482" customFormat="false" ht="15.75" hidden="false" customHeight="false" outlineLevel="0" collapsed="false"/>
    <row r="3483" customFormat="false" ht="15.75" hidden="false" customHeight="false" outlineLevel="0" collapsed="false"/>
    <row r="3484" customFormat="false" ht="15.75" hidden="false" customHeight="false" outlineLevel="0" collapsed="false"/>
    <row r="3485" customFormat="false" ht="15.75" hidden="false" customHeight="false" outlineLevel="0" collapsed="false"/>
    <row r="3486" customFormat="false" ht="15.75" hidden="false" customHeight="false" outlineLevel="0" collapsed="false"/>
    <row r="3487" customFormat="false" ht="15.75" hidden="false" customHeight="false" outlineLevel="0" collapsed="false"/>
    <row r="3488" customFormat="false" ht="15.75" hidden="false" customHeight="false" outlineLevel="0" collapsed="false"/>
    <row r="3489" customFormat="false" ht="15.75" hidden="false" customHeight="false" outlineLevel="0" collapsed="false"/>
    <row r="3490" customFormat="false" ht="15.75" hidden="false" customHeight="false" outlineLevel="0" collapsed="false"/>
    <row r="3491" customFormat="false" ht="15.75" hidden="false" customHeight="false" outlineLevel="0" collapsed="false"/>
    <row r="3492" customFormat="false" ht="15.75" hidden="false" customHeight="false" outlineLevel="0" collapsed="false"/>
    <row r="3493" customFormat="false" ht="15.75" hidden="false" customHeight="false" outlineLevel="0" collapsed="false"/>
    <row r="3494" customFormat="false" ht="15.75" hidden="false" customHeight="false" outlineLevel="0" collapsed="false"/>
    <row r="3495" customFormat="false" ht="15.75" hidden="false" customHeight="false" outlineLevel="0" collapsed="false"/>
    <row r="3496" customFormat="false" ht="15.75" hidden="false" customHeight="false" outlineLevel="0" collapsed="false"/>
    <row r="3497" customFormat="false" ht="15.75" hidden="false" customHeight="false" outlineLevel="0" collapsed="false"/>
    <row r="3498" customFormat="false" ht="15.75" hidden="false" customHeight="false" outlineLevel="0" collapsed="false"/>
    <row r="3499" customFormat="false" ht="15.75" hidden="false" customHeight="false" outlineLevel="0" collapsed="false"/>
    <row r="3500" customFormat="false" ht="15.75" hidden="false" customHeight="false" outlineLevel="0" collapsed="false"/>
    <row r="3501" customFormat="false" ht="15.75" hidden="false" customHeight="false" outlineLevel="0" collapsed="false"/>
    <row r="3502" customFormat="false" ht="15.75" hidden="false" customHeight="false" outlineLevel="0" collapsed="false"/>
    <row r="3503" customFormat="false" ht="15.75" hidden="false" customHeight="false" outlineLevel="0" collapsed="false"/>
    <row r="3504" customFormat="false" ht="15.75" hidden="false" customHeight="false" outlineLevel="0" collapsed="false"/>
    <row r="3505" customFormat="false" ht="15.75" hidden="false" customHeight="false" outlineLevel="0" collapsed="false"/>
    <row r="3506" customFormat="false" ht="15.75" hidden="false" customHeight="false" outlineLevel="0" collapsed="false"/>
    <row r="3507" customFormat="false" ht="15.75" hidden="false" customHeight="false" outlineLevel="0" collapsed="false"/>
    <row r="3508" customFormat="false" ht="15.75" hidden="false" customHeight="false" outlineLevel="0" collapsed="false"/>
    <row r="3509" customFormat="false" ht="15.75" hidden="false" customHeight="false" outlineLevel="0" collapsed="false"/>
    <row r="3510" customFormat="false" ht="15.75" hidden="false" customHeight="false" outlineLevel="0" collapsed="false"/>
    <row r="3511" customFormat="false" ht="15.75" hidden="false" customHeight="false" outlineLevel="0" collapsed="false"/>
    <row r="3512" customFormat="false" ht="15.75" hidden="false" customHeight="false" outlineLevel="0" collapsed="false"/>
    <row r="3513" customFormat="false" ht="15.75" hidden="false" customHeight="false" outlineLevel="0" collapsed="false"/>
    <row r="3514" customFormat="false" ht="15.75" hidden="false" customHeight="false" outlineLevel="0" collapsed="false"/>
    <row r="3515" customFormat="false" ht="15.75" hidden="false" customHeight="false" outlineLevel="0" collapsed="false"/>
    <row r="3516" customFormat="false" ht="15.75" hidden="false" customHeight="false" outlineLevel="0" collapsed="false"/>
    <row r="3517" customFormat="false" ht="15.75" hidden="false" customHeight="false" outlineLevel="0" collapsed="false"/>
    <row r="3518" customFormat="false" ht="15.75" hidden="false" customHeight="false" outlineLevel="0" collapsed="false"/>
    <row r="3519" customFormat="false" ht="15.75" hidden="false" customHeight="false" outlineLevel="0" collapsed="false"/>
    <row r="3520" customFormat="false" ht="15.75" hidden="false" customHeight="false" outlineLevel="0" collapsed="false"/>
    <row r="3521" customFormat="false" ht="15.75" hidden="false" customHeight="false" outlineLevel="0" collapsed="false"/>
    <row r="3522" customFormat="false" ht="15.75" hidden="false" customHeight="false" outlineLevel="0" collapsed="false"/>
    <row r="3523" customFormat="false" ht="15.75" hidden="false" customHeight="false" outlineLevel="0" collapsed="false"/>
    <row r="3524" customFormat="false" ht="15.75" hidden="false" customHeight="false" outlineLevel="0" collapsed="false"/>
    <row r="3525" customFormat="false" ht="15.75" hidden="false" customHeight="false" outlineLevel="0" collapsed="false"/>
    <row r="3526" customFormat="false" ht="15.75" hidden="false" customHeight="false" outlineLevel="0" collapsed="false"/>
    <row r="3527" customFormat="false" ht="15.75" hidden="false" customHeight="false" outlineLevel="0" collapsed="false"/>
    <row r="3528" customFormat="false" ht="15.75" hidden="false" customHeight="false" outlineLevel="0" collapsed="false"/>
    <row r="3529" customFormat="false" ht="15.75" hidden="false" customHeight="false" outlineLevel="0" collapsed="false"/>
    <row r="3530" customFormat="false" ht="15.75" hidden="false" customHeight="false" outlineLevel="0" collapsed="false"/>
    <row r="3531" customFormat="false" ht="15.75" hidden="false" customHeight="false" outlineLevel="0" collapsed="false"/>
    <row r="3532" customFormat="false" ht="15.75" hidden="false" customHeight="false" outlineLevel="0" collapsed="false"/>
    <row r="3533" customFormat="false" ht="15.75" hidden="false" customHeight="false" outlineLevel="0" collapsed="false"/>
    <row r="3534" customFormat="false" ht="15.75" hidden="false" customHeight="false" outlineLevel="0" collapsed="false"/>
    <row r="3535" customFormat="false" ht="15.75" hidden="false" customHeight="false" outlineLevel="0" collapsed="false"/>
    <row r="3536" customFormat="false" ht="15.75" hidden="false" customHeight="false" outlineLevel="0" collapsed="false"/>
    <row r="3537" customFormat="false" ht="15.75" hidden="false" customHeight="false" outlineLevel="0" collapsed="false"/>
    <row r="3538" customFormat="false" ht="15.75" hidden="false" customHeight="false" outlineLevel="0" collapsed="false"/>
    <row r="3539" customFormat="false" ht="15.75" hidden="false" customHeight="false" outlineLevel="0" collapsed="false"/>
    <row r="3540" customFormat="false" ht="15.75" hidden="false" customHeight="false" outlineLevel="0" collapsed="false"/>
    <row r="3541" customFormat="false" ht="15.75" hidden="false" customHeight="false" outlineLevel="0" collapsed="false"/>
    <row r="3542" customFormat="false" ht="15.75" hidden="false" customHeight="false" outlineLevel="0" collapsed="false"/>
    <row r="3543" customFormat="false" ht="15.75" hidden="false" customHeight="false" outlineLevel="0" collapsed="false"/>
    <row r="3544" customFormat="false" ht="15.75" hidden="false" customHeight="false" outlineLevel="0" collapsed="false"/>
    <row r="3545" customFormat="false" ht="15.75" hidden="false" customHeight="false" outlineLevel="0" collapsed="false"/>
    <row r="3546" customFormat="false" ht="15.75" hidden="false" customHeight="false" outlineLevel="0" collapsed="false"/>
    <row r="3547" customFormat="false" ht="15.75" hidden="false" customHeight="false" outlineLevel="0" collapsed="false"/>
    <row r="3548" customFormat="false" ht="15.75" hidden="false" customHeight="false" outlineLevel="0" collapsed="false"/>
    <row r="3549" customFormat="false" ht="15.75" hidden="false" customHeight="false" outlineLevel="0" collapsed="false"/>
    <row r="3550" customFormat="false" ht="15.75" hidden="false" customHeight="false" outlineLevel="0" collapsed="false"/>
    <row r="3551" customFormat="false" ht="15.75" hidden="false" customHeight="false" outlineLevel="0" collapsed="false"/>
    <row r="3552" customFormat="false" ht="15.75" hidden="false" customHeight="false" outlineLevel="0" collapsed="false"/>
    <row r="3553" customFormat="false" ht="15.75" hidden="false" customHeight="false" outlineLevel="0" collapsed="false"/>
    <row r="3554" customFormat="false" ht="15.75" hidden="false" customHeight="false" outlineLevel="0" collapsed="false"/>
    <row r="3555" customFormat="false" ht="15.75" hidden="false" customHeight="false" outlineLevel="0" collapsed="false"/>
    <row r="3556" customFormat="false" ht="15.75" hidden="false" customHeight="false" outlineLevel="0" collapsed="false"/>
    <row r="3557" customFormat="false" ht="15.75" hidden="false" customHeight="false" outlineLevel="0" collapsed="false"/>
    <row r="3558" customFormat="false" ht="15.75" hidden="false" customHeight="false" outlineLevel="0" collapsed="false"/>
    <row r="3559" customFormat="false" ht="15.75" hidden="false" customHeight="false" outlineLevel="0" collapsed="false"/>
    <row r="3560" customFormat="false" ht="15.75" hidden="false" customHeight="false" outlineLevel="0" collapsed="false"/>
    <row r="3561" customFormat="false" ht="15.75" hidden="false" customHeight="false" outlineLevel="0" collapsed="false"/>
    <row r="3562" customFormat="false" ht="15.75" hidden="false" customHeight="false" outlineLevel="0" collapsed="false"/>
    <row r="3563" customFormat="false" ht="15.75" hidden="false" customHeight="false" outlineLevel="0" collapsed="false"/>
    <row r="3564" customFormat="false" ht="15.75" hidden="false" customHeight="false" outlineLevel="0" collapsed="false"/>
    <row r="3565" customFormat="false" ht="15.75" hidden="false" customHeight="false" outlineLevel="0" collapsed="false"/>
    <row r="3566" customFormat="false" ht="15.75" hidden="false" customHeight="false" outlineLevel="0" collapsed="false"/>
    <row r="3567" customFormat="false" ht="15.75" hidden="false" customHeight="false" outlineLevel="0" collapsed="false"/>
    <row r="3568" customFormat="false" ht="15.75" hidden="false" customHeight="false" outlineLevel="0" collapsed="false"/>
    <row r="3569" customFormat="false" ht="15.75" hidden="false" customHeight="false" outlineLevel="0" collapsed="false"/>
    <row r="3570" customFormat="false" ht="15.75" hidden="false" customHeight="false" outlineLevel="0" collapsed="false"/>
    <row r="3571" customFormat="false" ht="15.75" hidden="false" customHeight="false" outlineLevel="0" collapsed="false"/>
    <row r="3572" customFormat="false" ht="15.75" hidden="false" customHeight="false" outlineLevel="0" collapsed="false"/>
    <row r="3573" customFormat="false" ht="15.75" hidden="false" customHeight="false" outlineLevel="0" collapsed="false"/>
    <row r="3574" customFormat="false" ht="15.75" hidden="false" customHeight="false" outlineLevel="0" collapsed="false"/>
    <row r="3575" customFormat="false" ht="15.75" hidden="false" customHeight="false" outlineLevel="0" collapsed="false"/>
    <row r="3576" customFormat="false" ht="15.75" hidden="false" customHeight="false" outlineLevel="0" collapsed="false"/>
    <row r="3577" customFormat="false" ht="15.75" hidden="false" customHeight="false" outlineLevel="0" collapsed="false"/>
    <row r="3578" customFormat="false" ht="15.75" hidden="false" customHeight="false" outlineLevel="0" collapsed="false"/>
    <row r="3579" customFormat="false" ht="15.75" hidden="false" customHeight="false" outlineLevel="0" collapsed="false"/>
    <row r="3580" customFormat="false" ht="15.75" hidden="false" customHeight="false" outlineLevel="0" collapsed="false"/>
    <row r="3581" customFormat="false" ht="15.75" hidden="false" customHeight="false" outlineLevel="0" collapsed="false"/>
    <row r="3582" customFormat="false" ht="15.75" hidden="false" customHeight="false" outlineLevel="0" collapsed="false"/>
    <row r="3583" customFormat="false" ht="15.75" hidden="false" customHeight="false" outlineLevel="0" collapsed="false"/>
    <row r="3584" customFormat="false" ht="15.75" hidden="false" customHeight="false" outlineLevel="0" collapsed="false"/>
    <row r="3585" customFormat="false" ht="15.75" hidden="false" customHeight="false" outlineLevel="0" collapsed="false"/>
    <row r="3586" customFormat="false" ht="15.75" hidden="false" customHeight="false" outlineLevel="0" collapsed="false"/>
    <row r="3587" customFormat="false" ht="15.75" hidden="false" customHeight="false" outlineLevel="0" collapsed="false"/>
    <row r="3588" customFormat="false" ht="15.75" hidden="false" customHeight="false" outlineLevel="0" collapsed="false"/>
    <row r="3589" customFormat="false" ht="15.75" hidden="false" customHeight="false" outlineLevel="0" collapsed="false"/>
    <row r="3590" customFormat="false" ht="15.75" hidden="false" customHeight="false" outlineLevel="0" collapsed="false"/>
    <row r="3591" customFormat="false" ht="15.75" hidden="false" customHeight="false" outlineLevel="0" collapsed="false"/>
    <row r="3592" customFormat="false" ht="15.75" hidden="false" customHeight="false" outlineLevel="0" collapsed="false"/>
    <row r="3593" customFormat="false" ht="15.75" hidden="false" customHeight="false" outlineLevel="0" collapsed="false"/>
    <row r="3594" customFormat="false" ht="15.75" hidden="false" customHeight="false" outlineLevel="0" collapsed="false"/>
    <row r="3595" customFormat="false" ht="15.75" hidden="false" customHeight="false" outlineLevel="0" collapsed="false"/>
    <row r="3596" customFormat="false" ht="15.75" hidden="false" customHeight="false" outlineLevel="0" collapsed="false"/>
    <row r="3597" customFormat="false" ht="15.75" hidden="false" customHeight="false" outlineLevel="0" collapsed="false"/>
    <row r="3598" customFormat="false" ht="15.75" hidden="false" customHeight="false" outlineLevel="0" collapsed="false"/>
    <row r="3599" customFormat="false" ht="15.75" hidden="false" customHeight="false" outlineLevel="0" collapsed="false"/>
    <row r="3600" customFormat="false" ht="15.75" hidden="false" customHeight="false" outlineLevel="0" collapsed="false"/>
    <row r="3601" customFormat="false" ht="15.75" hidden="false" customHeight="false" outlineLevel="0" collapsed="false"/>
    <row r="3602" customFormat="false" ht="15.75" hidden="false" customHeight="false" outlineLevel="0" collapsed="false"/>
    <row r="3603" customFormat="false" ht="15.75" hidden="false" customHeight="false" outlineLevel="0" collapsed="false"/>
    <row r="3604" customFormat="false" ht="15.75" hidden="false" customHeight="false" outlineLevel="0" collapsed="false"/>
    <row r="3605" customFormat="false" ht="15.75" hidden="false" customHeight="false" outlineLevel="0" collapsed="false"/>
    <row r="3606" customFormat="false" ht="15.75" hidden="false" customHeight="false" outlineLevel="0" collapsed="false"/>
    <row r="3607" customFormat="false" ht="15.75" hidden="false" customHeight="false" outlineLevel="0" collapsed="false"/>
    <row r="3608" customFormat="false" ht="15.75" hidden="false" customHeight="false" outlineLevel="0" collapsed="false"/>
    <row r="3609" customFormat="false" ht="15.75" hidden="false" customHeight="false" outlineLevel="0" collapsed="false"/>
    <row r="3610" customFormat="false" ht="15.75" hidden="false" customHeight="false" outlineLevel="0" collapsed="false"/>
    <row r="3611" customFormat="false" ht="15.75" hidden="false" customHeight="false" outlineLevel="0" collapsed="false"/>
    <row r="3612" customFormat="false" ht="15.75" hidden="false" customHeight="false" outlineLevel="0" collapsed="false"/>
    <row r="3613" customFormat="false" ht="15.75" hidden="false" customHeight="false" outlineLevel="0" collapsed="false"/>
    <row r="3614" customFormat="false" ht="15.75" hidden="false" customHeight="false" outlineLevel="0" collapsed="false"/>
    <row r="3615" customFormat="false" ht="15.75" hidden="false" customHeight="false" outlineLevel="0" collapsed="false"/>
    <row r="3616" customFormat="false" ht="15.75" hidden="false" customHeight="false" outlineLevel="0" collapsed="false"/>
    <row r="3617" customFormat="false" ht="15.75" hidden="false" customHeight="false" outlineLevel="0" collapsed="false"/>
    <row r="3618" customFormat="false" ht="15.75" hidden="false" customHeight="false" outlineLevel="0" collapsed="false"/>
    <row r="3619" customFormat="false" ht="15.75" hidden="false" customHeight="false" outlineLevel="0" collapsed="false"/>
    <row r="3620" customFormat="false" ht="15.75" hidden="false" customHeight="false" outlineLevel="0" collapsed="false"/>
    <row r="3621" customFormat="false" ht="15.75" hidden="false" customHeight="false" outlineLevel="0" collapsed="false"/>
    <row r="3622" customFormat="false" ht="15.75" hidden="false" customHeight="false" outlineLevel="0" collapsed="false"/>
    <row r="3623" customFormat="false" ht="15.75" hidden="false" customHeight="false" outlineLevel="0" collapsed="false"/>
    <row r="3624" customFormat="false" ht="15.75" hidden="false" customHeight="false" outlineLevel="0" collapsed="false"/>
    <row r="3625" customFormat="false" ht="15.75" hidden="false" customHeight="false" outlineLevel="0" collapsed="false"/>
    <row r="3626" customFormat="false" ht="15.75" hidden="false" customHeight="false" outlineLevel="0" collapsed="false"/>
    <row r="3627" customFormat="false" ht="15.75" hidden="false" customHeight="false" outlineLevel="0" collapsed="false"/>
    <row r="3628" customFormat="false" ht="15.75" hidden="false" customHeight="false" outlineLevel="0" collapsed="false"/>
    <row r="3629" customFormat="false" ht="15.75" hidden="false" customHeight="false" outlineLevel="0" collapsed="false"/>
    <row r="3630" customFormat="false" ht="15.75" hidden="false" customHeight="false" outlineLevel="0" collapsed="false"/>
    <row r="3631" customFormat="false" ht="15.75" hidden="false" customHeight="false" outlineLevel="0" collapsed="false"/>
    <row r="3632" customFormat="false" ht="15.75" hidden="false" customHeight="false" outlineLevel="0" collapsed="false"/>
    <row r="3633" customFormat="false" ht="15.75" hidden="false" customHeight="false" outlineLevel="0" collapsed="false"/>
    <row r="3634" customFormat="false" ht="15.75" hidden="false" customHeight="false" outlineLevel="0" collapsed="false"/>
    <row r="3635" customFormat="false" ht="15.75" hidden="false" customHeight="false" outlineLevel="0" collapsed="false"/>
    <row r="3636" customFormat="false" ht="15.75" hidden="false" customHeight="false" outlineLevel="0" collapsed="false"/>
    <row r="3637" customFormat="false" ht="15.75" hidden="false" customHeight="false" outlineLevel="0" collapsed="false"/>
    <row r="3638" customFormat="false" ht="15.75" hidden="false" customHeight="false" outlineLevel="0" collapsed="false"/>
    <row r="3639" customFormat="false" ht="15.75" hidden="false" customHeight="false" outlineLevel="0" collapsed="false"/>
    <row r="3640" customFormat="false" ht="15.75" hidden="false" customHeight="false" outlineLevel="0" collapsed="false"/>
    <row r="3641" customFormat="false" ht="15.75" hidden="false" customHeight="false" outlineLevel="0" collapsed="false"/>
    <row r="3642" customFormat="false" ht="15.75" hidden="false" customHeight="false" outlineLevel="0" collapsed="false"/>
    <row r="3643" customFormat="false" ht="15.75" hidden="false" customHeight="false" outlineLevel="0" collapsed="false"/>
    <row r="3644" customFormat="false" ht="15.75" hidden="false" customHeight="false" outlineLevel="0" collapsed="false"/>
    <row r="3645" customFormat="false" ht="15.75" hidden="false" customHeight="false" outlineLevel="0" collapsed="false"/>
    <row r="3646" customFormat="false" ht="15.75" hidden="false" customHeight="false" outlineLevel="0" collapsed="false"/>
    <row r="3647" customFormat="false" ht="15.75" hidden="false" customHeight="false" outlineLevel="0" collapsed="false"/>
    <row r="3648" customFormat="false" ht="15.75" hidden="false" customHeight="false" outlineLevel="0" collapsed="false"/>
    <row r="3649" customFormat="false" ht="15.75" hidden="false" customHeight="false" outlineLevel="0" collapsed="false"/>
    <row r="3650" customFormat="false" ht="15.75" hidden="false" customHeight="false" outlineLevel="0" collapsed="false"/>
    <row r="3651" customFormat="false" ht="15.75" hidden="false" customHeight="false" outlineLevel="0" collapsed="false"/>
    <row r="3652" customFormat="false" ht="15.75" hidden="false" customHeight="false" outlineLevel="0" collapsed="false"/>
    <row r="3653" customFormat="false" ht="15.75" hidden="false" customHeight="false" outlineLevel="0" collapsed="false"/>
    <row r="3654" customFormat="false" ht="15.75" hidden="false" customHeight="false" outlineLevel="0" collapsed="false"/>
    <row r="3655" customFormat="false" ht="15.75" hidden="false" customHeight="false" outlineLevel="0" collapsed="false"/>
    <row r="3656" customFormat="false" ht="15.75" hidden="false" customHeight="false" outlineLevel="0" collapsed="false"/>
    <row r="3657" customFormat="false" ht="15.75" hidden="false" customHeight="false" outlineLevel="0" collapsed="false"/>
    <row r="3658" customFormat="false" ht="15.75" hidden="false" customHeight="false" outlineLevel="0" collapsed="false"/>
    <row r="3659" customFormat="false" ht="15.75" hidden="false" customHeight="false" outlineLevel="0" collapsed="false"/>
    <row r="3660" customFormat="false" ht="15.75" hidden="false" customHeight="false" outlineLevel="0" collapsed="false"/>
    <row r="3661" customFormat="false" ht="15.75" hidden="false" customHeight="false" outlineLevel="0" collapsed="false"/>
    <row r="3662" customFormat="false" ht="15.75" hidden="false" customHeight="false" outlineLevel="0" collapsed="false"/>
    <row r="3663" customFormat="false" ht="15.75" hidden="false" customHeight="false" outlineLevel="0" collapsed="false"/>
    <row r="3664" customFormat="false" ht="15.75" hidden="false" customHeight="false" outlineLevel="0" collapsed="false"/>
    <row r="3665" customFormat="false" ht="15.75" hidden="false" customHeight="false" outlineLevel="0" collapsed="false"/>
    <row r="3666" customFormat="false" ht="15.75" hidden="false" customHeight="false" outlineLevel="0" collapsed="false"/>
    <row r="3667" customFormat="false" ht="15.75" hidden="false" customHeight="false" outlineLevel="0" collapsed="false"/>
    <row r="3668" customFormat="false" ht="15.75" hidden="false" customHeight="false" outlineLevel="0" collapsed="false"/>
    <row r="3669" customFormat="false" ht="15.75" hidden="false" customHeight="false" outlineLevel="0" collapsed="false"/>
    <row r="3670" customFormat="false" ht="15.75" hidden="false" customHeight="false" outlineLevel="0" collapsed="false"/>
    <row r="3671" customFormat="false" ht="15.75" hidden="false" customHeight="false" outlineLevel="0" collapsed="false"/>
    <row r="3672" customFormat="false" ht="15.75" hidden="false" customHeight="false" outlineLevel="0" collapsed="false"/>
    <row r="3673" customFormat="false" ht="15.75" hidden="false" customHeight="false" outlineLevel="0" collapsed="false"/>
    <row r="3674" customFormat="false" ht="15.75" hidden="false" customHeight="false" outlineLevel="0" collapsed="false"/>
    <row r="3675" customFormat="false" ht="15.75" hidden="false" customHeight="false" outlineLevel="0" collapsed="false"/>
    <row r="3676" customFormat="false" ht="15.75" hidden="false" customHeight="false" outlineLevel="0" collapsed="false"/>
    <row r="3677" customFormat="false" ht="15.75" hidden="false" customHeight="false" outlineLevel="0" collapsed="false"/>
    <row r="3678" customFormat="false" ht="15.75" hidden="false" customHeight="false" outlineLevel="0" collapsed="false"/>
    <row r="3679" customFormat="false" ht="15.75" hidden="false" customHeight="false" outlineLevel="0" collapsed="false"/>
    <row r="3680" customFormat="false" ht="15.75" hidden="false" customHeight="false" outlineLevel="0" collapsed="false"/>
    <row r="3681" customFormat="false" ht="15.75" hidden="false" customHeight="false" outlineLevel="0" collapsed="false"/>
    <row r="3682" customFormat="false" ht="15.75" hidden="false" customHeight="false" outlineLevel="0" collapsed="false"/>
    <row r="3683" customFormat="false" ht="15.75" hidden="false" customHeight="false" outlineLevel="0" collapsed="false"/>
    <row r="3684" customFormat="false" ht="15.75" hidden="false" customHeight="false" outlineLevel="0" collapsed="false"/>
    <row r="3685" customFormat="false" ht="15.75" hidden="false" customHeight="false" outlineLevel="0" collapsed="false"/>
    <row r="3686" customFormat="false" ht="15.75" hidden="false" customHeight="false" outlineLevel="0" collapsed="false"/>
    <row r="3687" customFormat="false" ht="15.75" hidden="false" customHeight="false" outlineLevel="0" collapsed="false"/>
    <row r="3688" customFormat="false" ht="15.75" hidden="false" customHeight="false" outlineLevel="0" collapsed="false"/>
    <row r="3689" customFormat="false" ht="15.75" hidden="false" customHeight="false" outlineLevel="0" collapsed="false"/>
    <row r="3690" customFormat="false" ht="15.75" hidden="false" customHeight="false" outlineLevel="0" collapsed="false"/>
    <row r="3691" customFormat="false" ht="15.75" hidden="false" customHeight="false" outlineLevel="0" collapsed="false"/>
    <row r="3692" customFormat="false" ht="15.75" hidden="false" customHeight="false" outlineLevel="0" collapsed="false"/>
    <row r="3693" customFormat="false" ht="15.75" hidden="false" customHeight="false" outlineLevel="0" collapsed="false"/>
    <row r="3694" customFormat="false" ht="15.75" hidden="false" customHeight="false" outlineLevel="0" collapsed="false"/>
    <row r="3695" customFormat="false" ht="15.75" hidden="false" customHeight="false" outlineLevel="0" collapsed="false"/>
    <row r="3696" customFormat="false" ht="15.75" hidden="false" customHeight="false" outlineLevel="0" collapsed="false"/>
    <row r="3697" customFormat="false" ht="15.75" hidden="false" customHeight="false" outlineLevel="0" collapsed="false"/>
    <row r="3698" customFormat="false" ht="15.75" hidden="false" customHeight="false" outlineLevel="0" collapsed="false"/>
    <row r="3699" customFormat="false" ht="15.75" hidden="false" customHeight="false" outlineLevel="0" collapsed="false"/>
    <row r="3700" customFormat="false" ht="15.75" hidden="false" customHeight="false" outlineLevel="0" collapsed="false"/>
    <row r="3701" customFormat="false" ht="15.75" hidden="false" customHeight="false" outlineLevel="0" collapsed="false"/>
    <row r="3702" customFormat="false" ht="15.75" hidden="false" customHeight="false" outlineLevel="0" collapsed="false"/>
    <row r="3703" customFormat="false" ht="15.75" hidden="false" customHeight="false" outlineLevel="0" collapsed="false"/>
    <row r="3704" customFormat="false" ht="15.75" hidden="false" customHeight="false" outlineLevel="0" collapsed="false"/>
    <row r="3705" customFormat="false" ht="15.75" hidden="false" customHeight="false" outlineLevel="0" collapsed="false"/>
    <row r="3706" customFormat="false" ht="15.75" hidden="false" customHeight="false" outlineLevel="0" collapsed="false"/>
    <row r="3707" customFormat="false" ht="15.75" hidden="false" customHeight="false" outlineLevel="0" collapsed="false"/>
    <row r="3708" customFormat="false" ht="15.75" hidden="false" customHeight="false" outlineLevel="0" collapsed="false"/>
    <row r="3709" customFormat="false" ht="15.75" hidden="false" customHeight="false" outlineLevel="0" collapsed="false"/>
    <row r="3710" customFormat="false" ht="15.75" hidden="false" customHeight="false" outlineLevel="0" collapsed="false"/>
    <row r="3711" customFormat="false" ht="15.75" hidden="false" customHeight="false" outlineLevel="0" collapsed="false"/>
    <row r="3712" customFormat="false" ht="15.75" hidden="false" customHeight="false" outlineLevel="0" collapsed="false"/>
    <row r="3713" customFormat="false" ht="15.75" hidden="false" customHeight="false" outlineLevel="0" collapsed="false"/>
    <row r="3714" customFormat="false" ht="15.75" hidden="false" customHeight="false" outlineLevel="0" collapsed="false"/>
    <row r="3715" customFormat="false" ht="15.75" hidden="false" customHeight="false" outlineLevel="0" collapsed="false"/>
    <row r="3716" customFormat="false" ht="15.75" hidden="false" customHeight="false" outlineLevel="0" collapsed="false"/>
    <row r="3717" customFormat="false" ht="15.75" hidden="false" customHeight="false" outlineLevel="0" collapsed="false"/>
    <row r="3718" customFormat="false" ht="15.75" hidden="false" customHeight="false" outlineLevel="0" collapsed="false"/>
    <row r="3719" customFormat="false" ht="15.75" hidden="false" customHeight="false" outlineLevel="0" collapsed="false"/>
    <row r="3720" customFormat="false" ht="15.75" hidden="false" customHeight="false" outlineLevel="0" collapsed="false"/>
    <row r="3721" customFormat="false" ht="15.75" hidden="false" customHeight="false" outlineLevel="0" collapsed="false"/>
    <row r="3722" customFormat="false" ht="15.75" hidden="false" customHeight="false" outlineLevel="0" collapsed="false"/>
    <row r="3723" customFormat="false" ht="15.75" hidden="false" customHeight="false" outlineLevel="0" collapsed="false"/>
    <row r="3724" customFormat="false" ht="15.75" hidden="false" customHeight="false" outlineLevel="0" collapsed="false"/>
    <row r="3725" customFormat="false" ht="15.75" hidden="false" customHeight="false" outlineLevel="0" collapsed="false"/>
    <row r="3726" customFormat="false" ht="15.75" hidden="false" customHeight="false" outlineLevel="0" collapsed="false"/>
    <row r="3727" customFormat="false" ht="15.75" hidden="false" customHeight="false" outlineLevel="0" collapsed="false"/>
    <row r="3728" customFormat="false" ht="15.75" hidden="false" customHeight="false" outlineLevel="0" collapsed="false"/>
    <row r="3729" customFormat="false" ht="15.75" hidden="false" customHeight="false" outlineLevel="0" collapsed="false"/>
    <row r="3730" customFormat="false" ht="15.75" hidden="false" customHeight="false" outlineLevel="0" collapsed="false"/>
    <row r="3731" customFormat="false" ht="15.75" hidden="false" customHeight="false" outlineLevel="0" collapsed="false"/>
    <row r="3732" customFormat="false" ht="15.75" hidden="false" customHeight="false" outlineLevel="0" collapsed="false"/>
    <row r="3733" customFormat="false" ht="15.75" hidden="false" customHeight="false" outlineLevel="0" collapsed="false"/>
    <row r="3734" customFormat="false" ht="15.75" hidden="false" customHeight="false" outlineLevel="0" collapsed="false"/>
    <row r="3735" customFormat="false" ht="15.75" hidden="false" customHeight="false" outlineLevel="0" collapsed="false"/>
    <row r="3736" customFormat="false" ht="15.75" hidden="false" customHeight="false" outlineLevel="0" collapsed="false"/>
    <row r="3737" customFormat="false" ht="15.75" hidden="false" customHeight="false" outlineLevel="0" collapsed="false"/>
    <row r="3738" customFormat="false" ht="15.75" hidden="false" customHeight="false" outlineLevel="0" collapsed="false"/>
    <row r="3739" customFormat="false" ht="15.75" hidden="false" customHeight="false" outlineLevel="0" collapsed="false"/>
    <row r="3740" customFormat="false" ht="15.75" hidden="false" customHeight="false" outlineLevel="0" collapsed="false"/>
    <row r="3741" customFormat="false" ht="15.75" hidden="false" customHeight="false" outlineLevel="0" collapsed="false"/>
    <row r="3742" customFormat="false" ht="15.75" hidden="false" customHeight="false" outlineLevel="0" collapsed="false"/>
    <row r="3743" customFormat="false" ht="15.75" hidden="false" customHeight="false" outlineLevel="0" collapsed="false"/>
    <row r="3744" customFormat="false" ht="15.75" hidden="false" customHeight="false" outlineLevel="0" collapsed="false"/>
    <row r="3745" customFormat="false" ht="15.75" hidden="false" customHeight="false" outlineLevel="0" collapsed="false"/>
    <row r="3746" customFormat="false" ht="15.75" hidden="false" customHeight="false" outlineLevel="0" collapsed="false"/>
    <row r="3747" customFormat="false" ht="15.75" hidden="false" customHeight="false" outlineLevel="0" collapsed="false"/>
    <row r="3748" customFormat="false" ht="15.75" hidden="false" customHeight="false" outlineLevel="0" collapsed="false"/>
    <row r="3749" customFormat="false" ht="15.75" hidden="false" customHeight="false" outlineLevel="0" collapsed="false"/>
    <row r="3750" customFormat="false" ht="15.75" hidden="false" customHeight="false" outlineLevel="0" collapsed="false"/>
    <row r="3751" customFormat="false" ht="15.75" hidden="false" customHeight="false" outlineLevel="0" collapsed="false"/>
    <row r="3752" customFormat="false" ht="15.75" hidden="false" customHeight="false" outlineLevel="0" collapsed="false"/>
    <row r="3753" customFormat="false" ht="15.75" hidden="false" customHeight="false" outlineLevel="0" collapsed="false"/>
    <row r="3754" customFormat="false" ht="15.75" hidden="false" customHeight="false" outlineLevel="0" collapsed="false"/>
    <row r="3755" customFormat="false" ht="15.75" hidden="false" customHeight="false" outlineLevel="0" collapsed="false"/>
    <row r="3756" customFormat="false" ht="15.75" hidden="false" customHeight="false" outlineLevel="0" collapsed="false"/>
    <row r="3757" customFormat="false" ht="15.75" hidden="false" customHeight="false" outlineLevel="0" collapsed="false"/>
    <row r="3758" customFormat="false" ht="15.75" hidden="false" customHeight="false" outlineLevel="0" collapsed="false"/>
    <row r="3759" customFormat="false" ht="15.75" hidden="false" customHeight="false" outlineLevel="0" collapsed="false"/>
    <row r="3760" customFormat="false" ht="15.75" hidden="false" customHeight="false" outlineLevel="0" collapsed="false"/>
    <row r="3761" customFormat="false" ht="15.75" hidden="false" customHeight="false" outlineLevel="0" collapsed="false"/>
    <row r="3762" customFormat="false" ht="15.75" hidden="false" customHeight="false" outlineLevel="0" collapsed="false"/>
    <row r="3763" customFormat="false" ht="15.75" hidden="false" customHeight="false" outlineLevel="0" collapsed="false"/>
    <row r="3764" customFormat="false" ht="15.75" hidden="false" customHeight="false" outlineLevel="0" collapsed="false"/>
    <row r="3765" customFormat="false" ht="15.75" hidden="false" customHeight="false" outlineLevel="0" collapsed="false"/>
    <row r="3766" customFormat="false" ht="15.75" hidden="false" customHeight="false" outlineLevel="0" collapsed="false"/>
    <row r="3767" customFormat="false" ht="15.75" hidden="false" customHeight="false" outlineLevel="0" collapsed="false"/>
    <row r="3768" customFormat="false" ht="15.75" hidden="false" customHeight="false" outlineLevel="0" collapsed="false"/>
    <row r="3769" customFormat="false" ht="15.75" hidden="false" customHeight="false" outlineLevel="0" collapsed="false"/>
    <row r="3770" customFormat="false" ht="15.75" hidden="false" customHeight="false" outlineLevel="0" collapsed="false"/>
    <row r="3771" customFormat="false" ht="15.75" hidden="false" customHeight="false" outlineLevel="0" collapsed="false"/>
    <row r="3772" customFormat="false" ht="15.75" hidden="false" customHeight="false" outlineLevel="0" collapsed="false"/>
    <row r="3773" customFormat="false" ht="15.75" hidden="false" customHeight="false" outlineLevel="0" collapsed="false"/>
    <row r="3774" customFormat="false" ht="15.75" hidden="false" customHeight="false" outlineLevel="0" collapsed="false"/>
    <row r="3775" customFormat="false" ht="15.75" hidden="false" customHeight="false" outlineLevel="0" collapsed="false"/>
    <row r="3776" customFormat="false" ht="15.75" hidden="false" customHeight="false" outlineLevel="0" collapsed="false"/>
    <row r="3777" customFormat="false" ht="15.75" hidden="false" customHeight="false" outlineLevel="0" collapsed="false"/>
    <row r="3778" customFormat="false" ht="15.75" hidden="false" customHeight="false" outlineLevel="0" collapsed="false"/>
    <row r="3779" customFormat="false" ht="15.75" hidden="false" customHeight="false" outlineLevel="0" collapsed="false"/>
    <row r="3780" customFormat="false" ht="15.75" hidden="false" customHeight="false" outlineLevel="0" collapsed="false"/>
    <row r="3781" customFormat="false" ht="15.75" hidden="false" customHeight="false" outlineLevel="0" collapsed="false"/>
    <row r="3782" customFormat="false" ht="15.75" hidden="false" customHeight="false" outlineLevel="0" collapsed="false"/>
    <row r="3783" customFormat="false" ht="15.75" hidden="false" customHeight="false" outlineLevel="0" collapsed="false"/>
    <row r="3784" customFormat="false" ht="15.75" hidden="false" customHeight="false" outlineLevel="0" collapsed="false"/>
    <row r="3785" customFormat="false" ht="15.75" hidden="false" customHeight="false" outlineLevel="0" collapsed="false"/>
    <row r="3786" customFormat="false" ht="15.75" hidden="false" customHeight="false" outlineLevel="0" collapsed="false"/>
    <row r="3787" customFormat="false" ht="15.75" hidden="false" customHeight="false" outlineLevel="0" collapsed="false"/>
    <row r="3788" customFormat="false" ht="15.75" hidden="false" customHeight="false" outlineLevel="0" collapsed="false"/>
    <row r="3789" customFormat="false" ht="15.75" hidden="false" customHeight="false" outlineLevel="0" collapsed="false"/>
    <row r="3790" customFormat="false" ht="15.75" hidden="false" customHeight="false" outlineLevel="0" collapsed="false"/>
    <row r="3791" customFormat="false" ht="15.75" hidden="false" customHeight="false" outlineLevel="0" collapsed="false"/>
    <row r="3792" customFormat="false" ht="15.75" hidden="false" customHeight="false" outlineLevel="0" collapsed="false"/>
    <row r="3793" customFormat="false" ht="15.75" hidden="false" customHeight="false" outlineLevel="0" collapsed="false"/>
    <row r="3794" customFormat="false" ht="15.75" hidden="false" customHeight="false" outlineLevel="0" collapsed="false"/>
    <row r="3795" customFormat="false" ht="15.75" hidden="false" customHeight="false" outlineLevel="0" collapsed="false"/>
    <row r="3796" customFormat="false" ht="15.75" hidden="false" customHeight="false" outlineLevel="0" collapsed="false"/>
    <row r="3797" customFormat="false" ht="15.75" hidden="false" customHeight="false" outlineLevel="0" collapsed="false"/>
    <row r="3798" customFormat="false" ht="15.75" hidden="false" customHeight="false" outlineLevel="0" collapsed="false"/>
    <row r="3799" customFormat="false" ht="15.75" hidden="false" customHeight="false" outlineLevel="0" collapsed="false"/>
    <row r="3800" customFormat="false" ht="15.75" hidden="false" customHeight="false" outlineLevel="0" collapsed="false"/>
    <row r="3801" customFormat="false" ht="15.75" hidden="false" customHeight="false" outlineLevel="0" collapsed="false"/>
    <row r="3802" customFormat="false" ht="15.75" hidden="false" customHeight="false" outlineLevel="0" collapsed="false"/>
    <row r="3803" customFormat="false" ht="15.75" hidden="false" customHeight="false" outlineLevel="0" collapsed="false"/>
    <row r="3804" customFormat="false" ht="15.75" hidden="false" customHeight="false" outlineLevel="0" collapsed="false"/>
    <row r="3805" customFormat="false" ht="15.75" hidden="false" customHeight="false" outlineLevel="0" collapsed="false"/>
    <row r="3806" customFormat="false" ht="15.75" hidden="false" customHeight="false" outlineLevel="0" collapsed="false"/>
    <row r="3807" customFormat="false" ht="15.75" hidden="false" customHeight="false" outlineLevel="0" collapsed="false"/>
    <row r="3808" customFormat="false" ht="15.75" hidden="false" customHeight="false" outlineLevel="0" collapsed="false"/>
    <row r="3809" customFormat="false" ht="15.75" hidden="false" customHeight="false" outlineLevel="0" collapsed="false"/>
    <row r="3810" customFormat="false" ht="15.75" hidden="false" customHeight="false" outlineLevel="0" collapsed="false"/>
    <row r="3811" customFormat="false" ht="15.75" hidden="false" customHeight="false" outlineLevel="0" collapsed="false"/>
    <row r="3812" customFormat="false" ht="15.75" hidden="false" customHeight="false" outlineLevel="0" collapsed="false"/>
    <row r="3813" customFormat="false" ht="15.75" hidden="false" customHeight="false" outlineLevel="0" collapsed="false"/>
    <row r="3814" customFormat="false" ht="15.75" hidden="false" customHeight="false" outlineLevel="0" collapsed="false"/>
    <row r="3815" customFormat="false" ht="15.75" hidden="false" customHeight="false" outlineLevel="0" collapsed="false"/>
    <row r="3816" customFormat="false" ht="15.75" hidden="false" customHeight="false" outlineLevel="0" collapsed="false"/>
    <row r="3817" customFormat="false" ht="15.75" hidden="false" customHeight="false" outlineLevel="0" collapsed="false"/>
    <row r="3818" customFormat="false" ht="15.75" hidden="false" customHeight="false" outlineLevel="0" collapsed="false"/>
    <row r="3819" customFormat="false" ht="15.75" hidden="false" customHeight="false" outlineLevel="0" collapsed="false"/>
    <row r="3820" customFormat="false" ht="15.75" hidden="false" customHeight="false" outlineLevel="0" collapsed="false"/>
    <row r="3821" customFormat="false" ht="15.75" hidden="false" customHeight="false" outlineLevel="0" collapsed="false"/>
    <row r="3822" customFormat="false" ht="15.75" hidden="false" customHeight="false" outlineLevel="0" collapsed="false"/>
    <row r="3823" customFormat="false" ht="15.75" hidden="false" customHeight="false" outlineLevel="0" collapsed="false"/>
    <row r="3824" customFormat="false" ht="15.75" hidden="false" customHeight="false" outlineLevel="0" collapsed="false"/>
    <row r="3825" customFormat="false" ht="15.75" hidden="false" customHeight="false" outlineLevel="0" collapsed="false"/>
    <row r="3826" customFormat="false" ht="15.75" hidden="false" customHeight="false" outlineLevel="0" collapsed="false"/>
    <row r="3827" customFormat="false" ht="15.75" hidden="false" customHeight="false" outlineLevel="0" collapsed="false"/>
    <row r="3828" customFormat="false" ht="15.75" hidden="false" customHeight="false" outlineLevel="0" collapsed="false"/>
    <row r="3829" customFormat="false" ht="15.75" hidden="false" customHeight="false" outlineLevel="0" collapsed="false"/>
    <row r="3830" customFormat="false" ht="15.75" hidden="false" customHeight="false" outlineLevel="0" collapsed="false"/>
    <row r="3831" customFormat="false" ht="15.75" hidden="false" customHeight="false" outlineLevel="0" collapsed="false"/>
    <row r="3832" customFormat="false" ht="15.75" hidden="false" customHeight="false" outlineLevel="0" collapsed="false"/>
    <row r="3833" customFormat="false" ht="15.75" hidden="false" customHeight="false" outlineLevel="0" collapsed="false"/>
    <row r="3834" customFormat="false" ht="15.75" hidden="false" customHeight="false" outlineLevel="0" collapsed="false"/>
    <row r="3835" customFormat="false" ht="15.75" hidden="false" customHeight="false" outlineLevel="0" collapsed="false"/>
    <row r="3836" customFormat="false" ht="15.75" hidden="false" customHeight="false" outlineLevel="0" collapsed="false"/>
    <row r="3837" customFormat="false" ht="15.75" hidden="false" customHeight="false" outlineLevel="0" collapsed="false"/>
    <row r="3838" customFormat="false" ht="15.75" hidden="false" customHeight="false" outlineLevel="0" collapsed="false"/>
    <row r="3839" customFormat="false" ht="15.75" hidden="false" customHeight="false" outlineLevel="0" collapsed="false"/>
    <row r="3840" customFormat="false" ht="15.75" hidden="false" customHeight="false" outlineLevel="0" collapsed="false"/>
    <row r="3841" customFormat="false" ht="15.75" hidden="false" customHeight="false" outlineLevel="0" collapsed="false"/>
    <row r="3842" customFormat="false" ht="15.75" hidden="false" customHeight="false" outlineLevel="0" collapsed="false"/>
    <row r="3843" customFormat="false" ht="15.75" hidden="false" customHeight="false" outlineLevel="0" collapsed="false"/>
    <row r="3844" customFormat="false" ht="15.75" hidden="false" customHeight="false" outlineLevel="0" collapsed="false"/>
    <row r="3845" customFormat="false" ht="15.75" hidden="false" customHeight="false" outlineLevel="0" collapsed="false"/>
    <row r="3846" customFormat="false" ht="15.75" hidden="false" customHeight="false" outlineLevel="0" collapsed="false"/>
    <row r="3847" customFormat="false" ht="15.75" hidden="false" customHeight="false" outlineLevel="0" collapsed="false"/>
    <row r="3848" customFormat="false" ht="15.75" hidden="false" customHeight="false" outlineLevel="0" collapsed="false"/>
    <row r="3849" customFormat="false" ht="15.75" hidden="false" customHeight="false" outlineLevel="0" collapsed="false"/>
    <row r="3850" customFormat="false" ht="15.75" hidden="false" customHeight="false" outlineLevel="0" collapsed="false"/>
    <row r="3851" customFormat="false" ht="15.75" hidden="false" customHeight="false" outlineLevel="0" collapsed="false"/>
    <row r="3852" customFormat="false" ht="15.75" hidden="false" customHeight="false" outlineLevel="0" collapsed="false"/>
    <row r="3853" customFormat="false" ht="15.75" hidden="false" customHeight="false" outlineLevel="0" collapsed="false"/>
    <row r="3854" customFormat="false" ht="15.75" hidden="false" customHeight="false" outlineLevel="0" collapsed="false"/>
    <row r="3855" customFormat="false" ht="15.75" hidden="false" customHeight="false" outlineLevel="0" collapsed="false"/>
    <row r="3856" customFormat="false" ht="15.75" hidden="false" customHeight="false" outlineLevel="0" collapsed="false"/>
    <row r="3857" customFormat="false" ht="15.75" hidden="false" customHeight="false" outlineLevel="0" collapsed="false"/>
    <row r="3858" customFormat="false" ht="15.75" hidden="false" customHeight="false" outlineLevel="0" collapsed="false"/>
    <row r="3859" customFormat="false" ht="15.75" hidden="false" customHeight="false" outlineLevel="0" collapsed="false"/>
    <row r="3860" customFormat="false" ht="15.75" hidden="false" customHeight="false" outlineLevel="0" collapsed="false"/>
    <row r="3861" customFormat="false" ht="15.75" hidden="false" customHeight="false" outlineLevel="0" collapsed="false"/>
    <row r="3862" customFormat="false" ht="15.75" hidden="false" customHeight="false" outlineLevel="0" collapsed="false"/>
    <row r="3863" customFormat="false" ht="15.75" hidden="false" customHeight="false" outlineLevel="0" collapsed="false"/>
    <row r="3864" customFormat="false" ht="15.75" hidden="false" customHeight="false" outlineLevel="0" collapsed="false"/>
    <row r="3865" customFormat="false" ht="15.75" hidden="false" customHeight="false" outlineLevel="0" collapsed="false"/>
    <row r="3866" customFormat="false" ht="15.75" hidden="false" customHeight="false" outlineLevel="0" collapsed="false"/>
    <row r="3867" customFormat="false" ht="15.75" hidden="false" customHeight="false" outlineLevel="0" collapsed="false"/>
    <row r="3868" customFormat="false" ht="15.75" hidden="false" customHeight="false" outlineLevel="0" collapsed="false"/>
    <row r="3869" customFormat="false" ht="15.75" hidden="false" customHeight="false" outlineLevel="0" collapsed="false"/>
    <row r="3870" customFormat="false" ht="15.75" hidden="false" customHeight="false" outlineLevel="0" collapsed="false"/>
    <row r="3871" customFormat="false" ht="15.75" hidden="false" customHeight="false" outlineLevel="0" collapsed="false"/>
    <row r="3872" customFormat="false" ht="15.75" hidden="false" customHeight="false" outlineLevel="0" collapsed="false"/>
    <row r="3873" customFormat="false" ht="15.75" hidden="false" customHeight="false" outlineLevel="0" collapsed="false"/>
    <row r="3874" customFormat="false" ht="15.75" hidden="false" customHeight="false" outlineLevel="0" collapsed="false"/>
    <row r="3875" customFormat="false" ht="15.75" hidden="false" customHeight="false" outlineLevel="0" collapsed="false"/>
    <row r="3876" customFormat="false" ht="15.75" hidden="false" customHeight="false" outlineLevel="0" collapsed="false"/>
    <row r="3877" customFormat="false" ht="15.75" hidden="false" customHeight="false" outlineLevel="0" collapsed="false"/>
    <row r="3878" customFormat="false" ht="15.75" hidden="false" customHeight="false" outlineLevel="0" collapsed="false"/>
    <row r="3879" customFormat="false" ht="15.75" hidden="false" customHeight="false" outlineLevel="0" collapsed="false"/>
    <row r="3880" customFormat="false" ht="15.75" hidden="false" customHeight="false" outlineLevel="0" collapsed="false"/>
    <row r="3881" customFormat="false" ht="15.75" hidden="false" customHeight="false" outlineLevel="0" collapsed="false"/>
    <row r="3882" customFormat="false" ht="15.75" hidden="false" customHeight="false" outlineLevel="0" collapsed="false"/>
    <row r="3883" customFormat="false" ht="15.75" hidden="false" customHeight="false" outlineLevel="0" collapsed="false"/>
    <row r="3884" customFormat="false" ht="15.75" hidden="false" customHeight="false" outlineLevel="0" collapsed="false"/>
    <row r="3885" customFormat="false" ht="15.75" hidden="false" customHeight="false" outlineLevel="0" collapsed="false"/>
    <row r="3886" customFormat="false" ht="15.75" hidden="false" customHeight="false" outlineLevel="0" collapsed="false"/>
    <row r="3887" customFormat="false" ht="15.75" hidden="false" customHeight="false" outlineLevel="0" collapsed="false"/>
    <row r="3888" customFormat="false" ht="15.75" hidden="false" customHeight="false" outlineLevel="0" collapsed="false"/>
    <row r="3889" customFormat="false" ht="15.75" hidden="false" customHeight="false" outlineLevel="0" collapsed="false"/>
    <row r="3890" customFormat="false" ht="15.75" hidden="false" customHeight="false" outlineLevel="0" collapsed="false"/>
    <row r="3891" customFormat="false" ht="15.75" hidden="false" customHeight="false" outlineLevel="0" collapsed="false"/>
    <row r="3892" customFormat="false" ht="15.75" hidden="false" customHeight="false" outlineLevel="0" collapsed="false"/>
    <row r="3893" customFormat="false" ht="15.75" hidden="false" customHeight="false" outlineLevel="0" collapsed="false"/>
    <row r="3894" customFormat="false" ht="15.75" hidden="false" customHeight="false" outlineLevel="0" collapsed="false"/>
    <row r="3895" customFormat="false" ht="15.75" hidden="false" customHeight="false" outlineLevel="0" collapsed="false"/>
    <row r="3896" customFormat="false" ht="15.75" hidden="false" customHeight="false" outlineLevel="0" collapsed="false"/>
    <row r="3897" customFormat="false" ht="15.75" hidden="false" customHeight="false" outlineLevel="0" collapsed="false"/>
    <row r="3898" customFormat="false" ht="15.75" hidden="false" customHeight="false" outlineLevel="0" collapsed="false"/>
    <row r="3899" customFormat="false" ht="15.75" hidden="false" customHeight="false" outlineLevel="0" collapsed="false"/>
    <row r="3900" customFormat="false" ht="15.75" hidden="false" customHeight="false" outlineLevel="0" collapsed="false"/>
    <row r="3901" customFormat="false" ht="15.75" hidden="false" customHeight="false" outlineLevel="0" collapsed="false"/>
    <row r="3902" customFormat="false" ht="15.75" hidden="false" customHeight="false" outlineLevel="0" collapsed="false"/>
    <row r="3903" customFormat="false" ht="15.75" hidden="false" customHeight="false" outlineLevel="0" collapsed="false"/>
    <row r="3904" customFormat="false" ht="15.75" hidden="false" customHeight="false" outlineLevel="0" collapsed="false"/>
    <row r="3905" customFormat="false" ht="15.75" hidden="false" customHeight="false" outlineLevel="0" collapsed="false"/>
    <row r="3906" customFormat="false" ht="15.75" hidden="false" customHeight="false" outlineLevel="0" collapsed="false"/>
    <row r="3907" customFormat="false" ht="15.75" hidden="false" customHeight="false" outlineLevel="0" collapsed="false"/>
    <row r="3908" customFormat="false" ht="15.75" hidden="false" customHeight="false" outlineLevel="0" collapsed="false"/>
    <row r="3909" customFormat="false" ht="15.75" hidden="false" customHeight="false" outlineLevel="0" collapsed="false"/>
    <row r="3910" customFormat="false" ht="15.75" hidden="false" customHeight="false" outlineLevel="0" collapsed="false"/>
    <row r="3911" customFormat="false" ht="15.75" hidden="false" customHeight="false" outlineLevel="0" collapsed="false"/>
    <row r="3912" customFormat="false" ht="15.75" hidden="false" customHeight="false" outlineLevel="0" collapsed="false"/>
    <row r="3913" customFormat="false" ht="15.75" hidden="false" customHeight="false" outlineLevel="0" collapsed="false"/>
    <row r="3914" customFormat="false" ht="15.75" hidden="false" customHeight="false" outlineLevel="0" collapsed="false"/>
    <row r="3915" customFormat="false" ht="15.75" hidden="false" customHeight="false" outlineLevel="0" collapsed="false"/>
    <row r="3916" customFormat="false" ht="15.75" hidden="false" customHeight="false" outlineLevel="0" collapsed="false"/>
    <row r="3917" customFormat="false" ht="15.75" hidden="false" customHeight="false" outlineLevel="0" collapsed="false"/>
    <row r="3918" customFormat="false" ht="15.75" hidden="false" customHeight="false" outlineLevel="0" collapsed="false"/>
    <row r="3919" customFormat="false" ht="15.75" hidden="false" customHeight="false" outlineLevel="0" collapsed="false"/>
    <row r="3920" customFormat="false" ht="15.75" hidden="false" customHeight="false" outlineLevel="0" collapsed="false"/>
    <row r="3921" customFormat="false" ht="15.75" hidden="false" customHeight="false" outlineLevel="0" collapsed="false"/>
    <row r="3922" customFormat="false" ht="15.75" hidden="false" customHeight="false" outlineLevel="0" collapsed="false"/>
    <row r="3923" customFormat="false" ht="15.75" hidden="false" customHeight="false" outlineLevel="0" collapsed="false"/>
    <row r="3924" customFormat="false" ht="15.75" hidden="false" customHeight="false" outlineLevel="0" collapsed="false"/>
    <row r="3925" customFormat="false" ht="15.75" hidden="false" customHeight="false" outlineLevel="0" collapsed="false"/>
    <row r="3926" customFormat="false" ht="15.75" hidden="false" customHeight="false" outlineLevel="0" collapsed="false"/>
    <row r="3927" customFormat="false" ht="15.75" hidden="false" customHeight="false" outlineLevel="0" collapsed="false"/>
    <row r="3928" customFormat="false" ht="15.75" hidden="false" customHeight="false" outlineLevel="0" collapsed="false"/>
    <row r="3929" customFormat="false" ht="15.75" hidden="false" customHeight="false" outlineLevel="0" collapsed="false"/>
    <row r="3930" customFormat="false" ht="15.75" hidden="false" customHeight="false" outlineLevel="0" collapsed="false"/>
    <row r="3931" customFormat="false" ht="15.75" hidden="false" customHeight="false" outlineLevel="0" collapsed="false"/>
    <row r="3932" customFormat="false" ht="15.75" hidden="false" customHeight="false" outlineLevel="0" collapsed="false"/>
    <row r="3933" customFormat="false" ht="15.75" hidden="false" customHeight="false" outlineLevel="0" collapsed="false"/>
    <row r="3934" customFormat="false" ht="15.75" hidden="false" customHeight="false" outlineLevel="0" collapsed="false"/>
    <row r="3935" customFormat="false" ht="15.75" hidden="false" customHeight="false" outlineLevel="0" collapsed="false"/>
    <row r="3936" customFormat="false" ht="15.75" hidden="false" customHeight="false" outlineLevel="0" collapsed="false"/>
    <row r="3937" customFormat="false" ht="15.75" hidden="false" customHeight="false" outlineLevel="0" collapsed="false"/>
    <row r="3938" customFormat="false" ht="15.75" hidden="false" customHeight="false" outlineLevel="0" collapsed="false"/>
    <row r="3939" customFormat="false" ht="15.75" hidden="false" customHeight="false" outlineLevel="0" collapsed="false"/>
    <row r="3940" customFormat="false" ht="15.75" hidden="false" customHeight="false" outlineLevel="0" collapsed="false"/>
    <row r="3941" customFormat="false" ht="15.75" hidden="false" customHeight="false" outlineLevel="0" collapsed="false"/>
    <row r="3942" customFormat="false" ht="15.75" hidden="false" customHeight="false" outlineLevel="0" collapsed="false"/>
    <row r="3943" customFormat="false" ht="15.75" hidden="false" customHeight="false" outlineLevel="0" collapsed="false"/>
    <row r="3944" customFormat="false" ht="15.75" hidden="false" customHeight="false" outlineLevel="0" collapsed="false"/>
    <row r="3945" customFormat="false" ht="15.75" hidden="false" customHeight="false" outlineLevel="0" collapsed="false"/>
    <row r="3946" customFormat="false" ht="15.75" hidden="false" customHeight="false" outlineLevel="0" collapsed="false"/>
    <row r="3947" customFormat="false" ht="15.75" hidden="false" customHeight="false" outlineLevel="0" collapsed="false"/>
    <row r="3948" customFormat="false" ht="15.75" hidden="false" customHeight="false" outlineLevel="0" collapsed="false"/>
    <row r="3949" customFormat="false" ht="15.75" hidden="false" customHeight="false" outlineLevel="0" collapsed="false"/>
    <row r="3950" customFormat="false" ht="15.75" hidden="false" customHeight="false" outlineLevel="0" collapsed="false"/>
    <row r="3951" customFormat="false" ht="15.75" hidden="false" customHeight="false" outlineLevel="0" collapsed="false"/>
    <row r="3952" customFormat="false" ht="15.75" hidden="false" customHeight="false" outlineLevel="0" collapsed="false"/>
    <row r="3953" customFormat="false" ht="15.75" hidden="false" customHeight="false" outlineLevel="0" collapsed="false"/>
    <row r="3954" customFormat="false" ht="15.75" hidden="false" customHeight="false" outlineLevel="0" collapsed="false"/>
    <row r="3955" customFormat="false" ht="15.75" hidden="false" customHeight="false" outlineLevel="0" collapsed="false"/>
    <row r="3956" customFormat="false" ht="15.75" hidden="false" customHeight="false" outlineLevel="0" collapsed="false"/>
    <row r="3957" customFormat="false" ht="15.75" hidden="false" customHeight="false" outlineLevel="0" collapsed="false"/>
    <row r="3958" customFormat="false" ht="15.75" hidden="false" customHeight="false" outlineLevel="0" collapsed="false"/>
    <row r="3959" customFormat="false" ht="15.75" hidden="false" customHeight="false" outlineLevel="0" collapsed="false"/>
    <row r="3960" customFormat="false" ht="15.75" hidden="false" customHeight="false" outlineLevel="0" collapsed="false"/>
    <row r="3961" customFormat="false" ht="15.75" hidden="false" customHeight="false" outlineLevel="0" collapsed="false"/>
    <row r="3962" customFormat="false" ht="15.75" hidden="false" customHeight="false" outlineLevel="0" collapsed="false"/>
    <row r="3963" customFormat="false" ht="15.75" hidden="false" customHeight="false" outlineLevel="0" collapsed="false"/>
    <row r="3964" customFormat="false" ht="15.75" hidden="false" customHeight="false" outlineLevel="0" collapsed="false"/>
    <row r="3965" customFormat="false" ht="15.75" hidden="false" customHeight="false" outlineLevel="0" collapsed="false"/>
    <row r="3966" customFormat="false" ht="15.75" hidden="false" customHeight="false" outlineLevel="0" collapsed="false"/>
    <row r="3967" customFormat="false" ht="15.75" hidden="false" customHeight="false" outlineLevel="0" collapsed="false"/>
    <row r="3968" customFormat="false" ht="15.75" hidden="false" customHeight="false" outlineLevel="0" collapsed="false"/>
    <row r="3969" customFormat="false" ht="15.75" hidden="false" customHeight="false" outlineLevel="0" collapsed="false"/>
    <row r="3970" customFormat="false" ht="15.75" hidden="false" customHeight="false" outlineLevel="0" collapsed="false"/>
    <row r="3971" customFormat="false" ht="15.75" hidden="false" customHeight="false" outlineLevel="0" collapsed="false"/>
    <row r="3972" customFormat="false" ht="15.75" hidden="false" customHeight="false" outlineLevel="0" collapsed="false"/>
    <row r="3973" customFormat="false" ht="15.75" hidden="false" customHeight="false" outlineLevel="0" collapsed="false"/>
    <row r="3974" customFormat="false" ht="15.75" hidden="false" customHeight="false" outlineLevel="0" collapsed="false"/>
    <row r="3975" customFormat="false" ht="15.75" hidden="false" customHeight="false" outlineLevel="0" collapsed="false"/>
    <row r="3976" customFormat="false" ht="15.75" hidden="false" customHeight="false" outlineLevel="0" collapsed="false"/>
    <row r="3977" customFormat="false" ht="15.75" hidden="false" customHeight="false" outlineLevel="0" collapsed="false"/>
    <row r="3978" customFormat="false" ht="15.75" hidden="false" customHeight="false" outlineLevel="0" collapsed="false"/>
    <row r="3979" customFormat="false" ht="15.75" hidden="false" customHeight="false" outlineLevel="0" collapsed="false"/>
    <row r="3980" customFormat="false" ht="15.75" hidden="false" customHeight="false" outlineLevel="0" collapsed="false"/>
    <row r="3981" customFormat="false" ht="15.75" hidden="false" customHeight="false" outlineLevel="0" collapsed="false"/>
    <row r="3982" customFormat="false" ht="15.75" hidden="false" customHeight="false" outlineLevel="0" collapsed="false"/>
    <row r="3983" customFormat="false" ht="15.75" hidden="false" customHeight="false" outlineLevel="0" collapsed="false"/>
    <row r="3984" customFormat="false" ht="15.75" hidden="false" customHeight="false" outlineLevel="0" collapsed="false"/>
    <row r="3985" customFormat="false" ht="15.75" hidden="false" customHeight="false" outlineLevel="0" collapsed="false"/>
    <row r="3986" customFormat="false" ht="15.75" hidden="false" customHeight="false" outlineLevel="0" collapsed="false"/>
    <row r="3987" customFormat="false" ht="15.75" hidden="false" customHeight="false" outlineLevel="0" collapsed="false"/>
    <row r="3988" customFormat="false" ht="15.75" hidden="false" customHeight="false" outlineLevel="0" collapsed="false"/>
    <row r="3989" customFormat="false" ht="15.75" hidden="false" customHeight="false" outlineLevel="0" collapsed="false"/>
    <row r="3990" customFormat="false" ht="15.75" hidden="false" customHeight="false" outlineLevel="0" collapsed="false"/>
    <row r="3991" customFormat="false" ht="15.75" hidden="false" customHeight="false" outlineLevel="0" collapsed="false"/>
    <row r="3992" customFormat="false" ht="15.75" hidden="false" customHeight="false" outlineLevel="0" collapsed="false"/>
    <row r="3993" customFormat="false" ht="15.75" hidden="false" customHeight="false" outlineLevel="0" collapsed="false"/>
    <row r="3994" customFormat="false" ht="15.75" hidden="false" customHeight="false" outlineLevel="0" collapsed="false"/>
    <row r="3995" customFormat="false" ht="15.75" hidden="false" customHeight="false" outlineLevel="0" collapsed="false"/>
    <row r="3996" customFormat="false" ht="15.75" hidden="false" customHeight="false" outlineLevel="0" collapsed="false"/>
    <row r="3997" customFormat="false" ht="15.75" hidden="false" customHeight="false" outlineLevel="0" collapsed="false"/>
    <row r="3998" customFormat="false" ht="15.75" hidden="false" customHeight="false" outlineLevel="0" collapsed="false"/>
    <row r="3999" customFormat="false" ht="15.75" hidden="false" customHeight="false" outlineLevel="0" collapsed="false"/>
    <row r="4000" customFormat="false" ht="15.75" hidden="false" customHeight="false" outlineLevel="0" collapsed="false"/>
    <row r="4001" customFormat="false" ht="15.75" hidden="false" customHeight="false" outlineLevel="0" collapsed="false"/>
    <row r="4002" customFormat="false" ht="15.75" hidden="false" customHeight="false" outlineLevel="0" collapsed="false"/>
    <row r="4003" customFormat="false" ht="15.75" hidden="false" customHeight="false" outlineLevel="0" collapsed="false"/>
    <row r="4004" customFormat="false" ht="15.75" hidden="false" customHeight="false" outlineLevel="0" collapsed="false"/>
    <row r="4005" customFormat="false" ht="15.75" hidden="false" customHeight="false" outlineLevel="0" collapsed="false"/>
    <row r="4006" customFormat="false" ht="15.75" hidden="false" customHeight="false" outlineLevel="0" collapsed="false"/>
    <row r="4007" customFormat="false" ht="15.75" hidden="false" customHeight="false" outlineLevel="0" collapsed="false"/>
    <row r="4008" customFormat="false" ht="15.75" hidden="false" customHeight="false" outlineLevel="0" collapsed="false"/>
    <row r="4009" customFormat="false" ht="15.75" hidden="false" customHeight="false" outlineLevel="0" collapsed="false"/>
    <row r="4010" customFormat="false" ht="15.75" hidden="false" customHeight="false" outlineLevel="0" collapsed="false"/>
    <row r="4011" customFormat="false" ht="15.75" hidden="false" customHeight="false" outlineLevel="0" collapsed="false"/>
    <row r="4012" customFormat="false" ht="15.75" hidden="false" customHeight="false" outlineLevel="0" collapsed="false"/>
    <row r="4013" customFormat="false" ht="15.75" hidden="false" customHeight="false" outlineLevel="0" collapsed="false"/>
    <row r="4014" customFormat="false" ht="15.75" hidden="false" customHeight="false" outlineLevel="0" collapsed="false"/>
    <row r="4015" customFormat="false" ht="15.75" hidden="false" customHeight="false" outlineLevel="0" collapsed="false"/>
    <row r="4016" customFormat="false" ht="15.75" hidden="false" customHeight="false" outlineLevel="0" collapsed="false"/>
    <row r="4017" customFormat="false" ht="15.75" hidden="false" customHeight="false" outlineLevel="0" collapsed="false"/>
    <row r="4018" customFormat="false" ht="15.75" hidden="false" customHeight="false" outlineLevel="0" collapsed="false"/>
    <row r="4019" customFormat="false" ht="15.75" hidden="false" customHeight="false" outlineLevel="0" collapsed="false"/>
    <row r="4020" customFormat="false" ht="15.75" hidden="false" customHeight="false" outlineLevel="0" collapsed="false"/>
    <row r="4021" customFormat="false" ht="15.75" hidden="false" customHeight="false" outlineLevel="0" collapsed="false"/>
    <row r="4022" customFormat="false" ht="15.75" hidden="false" customHeight="false" outlineLevel="0" collapsed="false"/>
    <row r="4023" customFormat="false" ht="15.75" hidden="false" customHeight="false" outlineLevel="0" collapsed="false"/>
    <row r="4024" customFormat="false" ht="15.75" hidden="false" customHeight="false" outlineLevel="0" collapsed="false"/>
    <row r="4025" customFormat="false" ht="15.75" hidden="false" customHeight="false" outlineLevel="0" collapsed="false"/>
    <row r="4026" customFormat="false" ht="15.75" hidden="false" customHeight="false" outlineLevel="0" collapsed="false"/>
    <row r="4027" customFormat="false" ht="15.75" hidden="false" customHeight="false" outlineLevel="0" collapsed="false"/>
    <row r="4028" customFormat="false" ht="15.75" hidden="false" customHeight="false" outlineLevel="0" collapsed="false"/>
    <row r="4029" customFormat="false" ht="15.75" hidden="false" customHeight="false" outlineLevel="0" collapsed="false"/>
    <row r="4030" customFormat="false" ht="15.75" hidden="false" customHeight="false" outlineLevel="0" collapsed="false"/>
    <row r="4031" customFormat="false" ht="15.75" hidden="false" customHeight="false" outlineLevel="0" collapsed="false"/>
    <row r="4032" customFormat="false" ht="15.75" hidden="false" customHeight="false" outlineLevel="0" collapsed="false"/>
    <row r="4033" customFormat="false" ht="15.75" hidden="false" customHeight="false" outlineLevel="0" collapsed="false"/>
    <row r="4034" customFormat="false" ht="15.75" hidden="false" customHeight="false" outlineLevel="0" collapsed="false"/>
    <row r="4035" customFormat="false" ht="15.75" hidden="false" customHeight="false" outlineLevel="0" collapsed="false"/>
    <row r="4036" customFormat="false" ht="15.75" hidden="false" customHeight="false" outlineLevel="0" collapsed="false"/>
    <row r="4037" customFormat="false" ht="15.75" hidden="false" customHeight="false" outlineLevel="0" collapsed="false"/>
    <row r="4038" customFormat="false" ht="15.75" hidden="false" customHeight="false" outlineLevel="0" collapsed="false"/>
    <row r="4039" customFormat="false" ht="15.75" hidden="false" customHeight="false" outlineLevel="0" collapsed="false"/>
    <row r="4040" customFormat="false" ht="15.75" hidden="false" customHeight="false" outlineLevel="0" collapsed="false"/>
    <row r="4041" customFormat="false" ht="15.75" hidden="false" customHeight="false" outlineLevel="0" collapsed="false"/>
    <row r="4042" customFormat="false" ht="15.75" hidden="false" customHeight="false" outlineLevel="0" collapsed="false"/>
    <row r="4043" customFormat="false" ht="15.75" hidden="false" customHeight="false" outlineLevel="0" collapsed="false"/>
    <row r="4044" customFormat="false" ht="15.75" hidden="false" customHeight="false" outlineLevel="0" collapsed="false"/>
    <row r="4045" customFormat="false" ht="15.75" hidden="false" customHeight="false" outlineLevel="0" collapsed="false"/>
    <row r="4046" customFormat="false" ht="15.75" hidden="false" customHeight="false" outlineLevel="0" collapsed="false"/>
    <row r="4047" customFormat="false" ht="15.75" hidden="false" customHeight="false" outlineLevel="0" collapsed="false"/>
    <row r="4048" customFormat="false" ht="15.75" hidden="false" customHeight="false" outlineLevel="0" collapsed="false"/>
    <row r="4049" customFormat="false" ht="15.75" hidden="false" customHeight="false" outlineLevel="0" collapsed="false"/>
    <row r="4050" customFormat="false" ht="15.75" hidden="false" customHeight="false" outlineLevel="0" collapsed="false"/>
    <row r="4051" customFormat="false" ht="15.75" hidden="false" customHeight="false" outlineLevel="0" collapsed="false"/>
    <row r="4052" customFormat="false" ht="15.75" hidden="false" customHeight="false" outlineLevel="0" collapsed="false"/>
    <row r="4053" customFormat="false" ht="15.75" hidden="false" customHeight="false" outlineLevel="0" collapsed="false"/>
    <row r="4054" customFormat="false" ht="15.75" hidden="false" customHeight="false" outlineLevel="0" collapsed="false"/>
    <row r="4055" customFormat="false" ht="15.75" hidden="false" customHeight="false" outlineLevel="0" collapsed="false"/>
    <row r="4056" customFormat="false" ht="15.75" hidden="false" customHeight="false" outlineLevel="0" collapsed="false"/>
    <row r="4057" customFormat="false" ht="15.75" hidden="false" customHeight="false" outlineLevel="0" collapsed="false"/>
    <row r="4058" customFormat="false" ht="15.75" hidden="false" customHeight="false" outlineLevel="0" collapsed="false"/>
    <row r="4059" customFormat="false" ht="15.75" hidden="false" customHeight="false" outlineLevel="0" collapsed="false"/>
    <row r="4060" customFormat="false" ht="15.75" hidden="false" customHeight="false" outlineLevel="0" collapsed="false"/>
    <row r="4061" customFormat="false" ht="15.75" hidden="false" customHeight="false" outlineLevel="0" collapsed="false"/>
    <row r="4062" customFormat="false" ht="15.75" hidden="false" customHeight="false" outlineLevel="0" collapsed="false"/>
    <row r="4063" customFormat="false" ht="15.75" hidden="false" customHeight="false" outlineLevel="0" collapsed="false"/>
    <row r="4064" customFormat="false" ht="15.75" hidden="false" customHeight="false" outlineLevel="0" collapsed="false"/>
    <row r="4065" customFormat="false" ht="15.75" hidden="false" customHeight="false" outlineLevel="0" collapsed="false"/>
    <row r="4066" customFormat="false" ht="15.75" hidden="false" customHeight="false" outlineLevel="0" collapsed="false"/>
    <row r="4067" customFormat="false" ht="15.75" hidden="false" customHeight="false" outlineLevel="0" collapsed="false"/>
    <row r="4068" customFormat="false" ht="15.75" hidden="false" customHeight="false" outlineLevel="0" collapsed="false"/>
    <row r="4069" customFormat="false" ht="15.75" hidden="false" customHeight="false" outlineLevel="0" collapsed="false"/>
    <row r="4070" customFormat="false" ht="15.75" hidden="false" customHeight="false" outlineLevel="0" collapsed="false"/>
    <row r="4071" customFormat="false" ht="15.75" hidden="false" customHeight="false" outlineLevel="0" collapsed="false"/>
    <row r="4072" customFormat="false" ht="15.75" hidden="false" customHeight="false" outlineLevel="0" collapsed="false"/>
    <row r="4073" customFormat="false" ht="15.75" hidden="false" customHeight="false" outlineLevel="0" collapsed="false"/>
    <row r="4074" customFormat="false" ht="15.75" hidden="false" customHeight="false" outlineLevel="0" collapsed="false"/>
    <row r="4075" customFormat="false" ht="15.75" hidden="false" customHeight="false" outlineLevel="0" collapsed="false"/>
    <row r="4076" customFormat="false" ht="15.75" hidden="false" customHeight="false" outlineLevel="0" collapsed="false"/>
    <row r="4077" customFormat="false" ht="15.75" hidden="false" customHeight="false" outlineLevel="0" collapsed="false"/>
    <row r="4078" customFormat="false" ht="15.75" hidden="false" customHeight="false" outlineLevel="0" collapsed="false"/>
    <row r="4079" customFormat="false" ht="15.75" hidden="false" customHeight="false" outlineLevel="0" collapsed="false"/>
    <row r="4080" customFormat="false" ht="15.75" hidden="false" customHeight="false" outlineLevel="0" collapsed="false"/>
    <row r="4081" customFormat="false" ht="15.75" hidden="false" customHeight="false" outlineLevel="0" collapsed="false"/>
    <row r="4082" customFormat="false" ht="15.75" hidden="false" customHeight="false" outlineLevel="0" collapsed="false"/>
    <row r="4083" customFormat="false" ht="15.75" hidden="false" customHeight="false" outlineLevel="0" collapsed="false"/>
    <row r="4084" customFormat="false" ht="15.75" hidden="false" customHeight="false" outlineLevel="0" collapsed="false"/>
    <row r="4085" customFormat="false" ht="15.75" hidden="false" customHeight="false" outlineLevel="0" collapsed="false"/>
    <row r="4086" customFormat="false" ht="15.75" hidden="false" customHeight="false" outlineLevel="0" collapsed="false"/>
    <row r="4087" customFormat="false" ht="15.75" hidden="false" customHeight="false" outlineLevel="0" collapsed="false"/>
    <row r="4088" customFormat="false" ht="15.75" hidden="false" customHeight="false" outlineLevel="0" collapsed="false"/>
    <row r="4089" customFormat="false" ht="15.75" hidden="false" customHeight="false" outlineLevel="0" collapsed="false"/>
    <row r="4090" customFormat="false" ht="15.75" hidden="false" customHeight="false" outlineLevel="0" collapsed="false"/>
    <row r="4091" customFormat="false" ht="15.75" hidden="false" customHeight="false" outlineLevel="0" collapsed="false"/>
    <row r="4092" customFormat="false" ht="15.75" hidden="false" customHeight="false" outlineLevel="0" collapsed="false"/>
    <row r="4093" customFormat="false" ht="15.75" hidden="false" customHeight="false" outlineLevel="0" collapsed="false"/>
    <row r="4094" customFormat="false" ht="15.75" hidden="false" customHeight="false" outlineLevel="0" collapsed="false"/>
    <row r="4095" customFormat="false" ht="15.75" hidden="false" customHeight="false" outlineLevel="0" collapsed="false"/>
    <row r="4096" customFormat="false" ht="15.75" hidden="false" customHeight="false" outlineLevel="0" collapsed="false"/>
    <row r="4097" customFormat="false" ht="15.75" hidden="false" customHeight="false" outlineLevel="0" collapsed="false"/>
    <row r="4098" customFormat="false" ht="15.75" hidden="false" customHeight="false" outlineLevel="0" collapsed="false"/>
    <row r="4099" customFormat="false" ht="15.75" hidden="false" customHeight="false" outlineLevel="0" collapsed="false"/>
    <row r="4100" customFormat="false" ht="15.75" hidden="false" customHeight="false" outlineLevel="0" collapsed="false"/>
    <row r="4101" customFormat="false" ht="15.75" hidden="false" customHeight="false" outlineLevel="0" collapsed="false"/>
    <row r="4102" customFormat="false" ht="15.75" hidden="false" customHeight="false" outlineLevel="0" collapsed="false"/>
    <row r="4103" customFormat="false" ht="15.75" hidden="false" customHeight="false" outlineLevel="0" collapsed="false"/>
    <row r="4104" customFormat="false" ht="15.75" hidden="false" customHeight="false" outlineLevel="0" collapsed="false"/>
    <row r="4105" customFormat="false" ht="15.75" hidden="false" customHeight="false" outlineLevel="0" collapsed="false"/>
    <row r="4106" customFormat="false" ht="15.75" hidden="false" customHeight="false" outlineLevel="0" collapsed="false"/>
    <row r="4107" customFormat="false" ht="15.75" hidden="false" customHeight="false" outlineLevel="0" collapsed="false"/>
    <row r="4108" customFormat="false" ht="15.75" hidden="false" customHeight="false" outlineLevel="0" collapsed="false"/>
    <row r="4109" customFormat="false" ht="15.75" hidden="false" customHeight="false" outlineLevel="0" collapsed="false"/>
    <row r="4110" customFormat="false" ht="15.75" hidden="false" customHeight="false" outlineLevel="0" collapsed="false"/>
    <row r="4111" customFormat="false" ht="15.75" hidden="false" customHeight="false" outlineLevel="0" collapsed="false"/>
    <row r="4112" customFormat="false" ht="15.75" hidden="false" customHeight="false" outlineLevel="0" collapsed="false"/>
    <row r="4113" customFormat="false" ht="15.75" hidden="false" customHeight="false" outlineLevel="0" collapsed="false"/>
    <row r="4114" customFormat="false" ht="15.75" hidden="false" customHeight="false" outlineLevel="0" collapsed="false"/>
    <row r="4115" customFormat="false" ht="15.75" hidden="false" customHeight="false" outlineLevel="0" collapsed="false"/>
    <row r="4116" customFormat="false" ht="15.75" hidden="false" customHeight="false" outlineLevel="0" collapsed="false"/>
    <row r="4117" customFormat="false" ht="15.75" hidden="false" customHeight="false" outlineLevel="0" collapsed="false"/>
    <row r="4118" customFormat="false" ht="15.75" hidden="false" customHeight="false" outlineLevel="0" collapsed="false"/>
    <row r="4119" customFormat="false" ht="15.75" hidden="false" customHeight="false" outlineLevel="0" collapsed="false"/>
    <row r="4120" customFormat="false" ht="15.75" hidden="false" customHeight="false" outlineLevel="0" collapsed="false"/>
    <row r="4121" customFormat="false" ht="15.75" hidden="false" customHeight="false" outlineLevel="0" collapsed="false"/>
    <row r="4122" customFormat="false" ht="15.75" hidden="false" customHeight="false" outlineLevel="0" collapsed="false"/>
    <row r="4123" customFormat="false" ht="15.75" hidden="false" customHeight="false" outlineLevel="0" collapsed="false"/>
    <row r="4124" customFormat="false" ht="15.75" hidden="false" customHeight="false" outlineLevel="0" collapsed="false"/>
    <row r="4125" customFormat="false" ht="15.75" hidden="false" customHeight="false" outlineLevel="0" collapsed="false"/>
    <row r="4126" customFormat="false" ht="15.75" hidden="false" customHeight="false" outlineLevel="0" collapsed="false"/>
    <row r="4127" customFormat="false" ht="15.75" hidden="false" customHeight="false" outlineLevel="0" collapsed="false"/>
    <row r="4128" customFormat="false" ht="15.75" hidden="false" customHeight="false" outlineLevel="0" collapsed="false"/>
    <row r="4129" customFormat="false" ht="15.75" hidden="false" customHeight="false" outlineLevel="0" collapsed="false"/>
    <row r="4130" customFormat="false" ht="15.75" hidden="false" customHeight="false" outlineLevel="0" collapsed="false"/>
    <row r="4131" customFormat="false" ht="15.75" hidden="false" customHeight="false" outlineLevel="0" collapsed="false"/>
    <row r="4132" customFormat="false" ht="15.75" hidden="false" customHeight="false" outlineLevel="0" collapsed="false"/>
    <row r="4133" customFormat="false" ht="15.75" hidden="false" customHeight="false" outlineLevel="0" collapsed="false"/>
    <row r="4134" customFormat="false" ht="15.75" hidden="false" customHeight="false" outlineLevel="0" collapsed="false"/>
    <row r="4135" customFormat="false" ht="15.75" hidden="false" customHeight="false" outlineLevel="0" collapsed="false"/>
    <row r="4136" customFormat="false" ht="15.75" hidden="false" customHeight="false" outlineLevel="0" collapsed="false"/>
    <row r="4137" customFormat="false" ht="15.75" hidden="false" customHeight="false" outlineLevel="0" collapsed="false"/>
    <row r="4138" customFormat="false" ht="15.75" hidden="false" customHeight="false" outlineLevel="0" collapsed="false"/>
    <row r="4139" customFormat="false" ht="15.75" hidden="false" customHeight="false" outlineLevel="0" collapsed="false"/>
    <row r="4140" customFormat="false" ht="15.75" hidden="false" customHeight="false" outlineLevel="0" collapsed="false"/>
    <row r="4141" customFormat="false" ht="15.75" hidden="false" customHeight="false" outlineLevel="0" collapsed="false"/>
    <row r="4142" customFormat="false" ht="15.75" hidden="false" customHeight="false" outlineLevel="0" collapsed="false"/>
    <row r="4143" customFormat="false" ht="15.75" hidden="false" customHeight="false" outlineLevel="0" collapsed="false"/>
    <row r="4144" customFormat="false" ht="15.75" hidden="false" customHeight="false" outlineLevel="0" collapsed="false"/>
    <row r="4145" customFormat="false" ht="15.75" hidden="false" customHeight="false" outlineLevel="0" collapsed="false"/>
    <row r="4146" customFormat="false" ht="15.75" hidden="false" customHeight="false" outlineLevel="0" collapsed="false"/>
    <row r="4147" customFormat="false" ht="15.75" hidden="false" customHeight="false" outlineLevel="0" collapsed="false"/>
    <row r="4148" customFormat="false" ht="15.75" hidden="false" customHeight="false" outlineLevel="0" collapsed="false"/>
    <row r="4149" customFormat="false" ht="15.75" hidden="false" customHeight="false" outlineLevel="0" collapsed="false"/>
    <row r="4150" customFormat="false" ht="15.75" hidden="false" customHeight="false" outlineLevel="0" collapsed="false"/>
    <row r="4151" customFormat="false" ht="15.75" hidden="false" customHeight="false" outlineLevel="0" collapsed="false"/>
    <row r="4152" customFormat="false" ht="15.75" hidden="false" customHeight="false" outlineLevel="0" collapsed="false"/>
    <row r="4153" customFormat="false" ht="15.75" hidden="false" customHeight="false" outlineLevel="0" collapsed="false"/>
    <row r="4154" customFormat="false" ht="15.75" hidden="false" customHeight="false" outlineLevel="0" collapsed="false"/>
    <row r="4155" customFormat="false" ht="15.75" hidden="false" customHeight="false" outlineLevel="0" collapsed="false"/>
    <row r="4156" customFormat="false" ht="15.75" hidden="false" customHeight="false" outlineLevel="0" collapsed="false"/>
    <row r="4157" customFormat="false" ht="15.75" hidden="false" customHeight="false" outlineLevel="0" collapsed="false"/>
    <row r="4158" customFormat="false" ht="15.75" hidden="false" customHeight="false" outlineLevel="0" collapsed="false"/>
    <row r="4159" customFormat="false" ht="15.75" hidden="false" customHeight="false" outlineLevel="0" collapsed="false"/>
    <row r="4160" customFormat="false" ht="15.75" hidden="false" customHeight="false" outlineLevel="0" collapsed="false"/>
    <row r="4161" customFormat="false" ht="15.75" hidden="false" customHeight="false" outlineLevel="0" collapsed="false"/>
    <row r="4162" customFormat="false" ht="15.75" hidden="false" customHeight="false" outlineLevel="0" collapsed="false"/>
    <row r="4163" customFormat="false" ht="15.75" hidden="false" customHeight="false" outlineLevel="0" collapsed="false"/>
    <row r="4164" customFormat="false" ht="15.75" hidden="false" customHeight="false" outlineLevel="0" collapsed="false"/>
    <row r="4165" customFormat="false" ht="15.75" hidden="false" customHeight="false" outlineLevel="0" collapsed="false"/>
    <row r="4166" customFormat="false" ht="15.75" hidden="false" customHeight="false" outlineLevel="0" collapsed="false"/>
    <row r="4167" customFormat="false" ht="15.75" hidden="false" customHeight="false" outlineLevel="0" collapsed="false"/>
    <row r="4168" customFormat="false" ht="15.75" hidden="false" customHeight="false" outlineLevel="0" collapsed="false"/>
    <row r="4169" customFormat="false" ht="15.75" hidden="false" customHeight="false" outlineLevel="0" collapsed="false"/>
    <row r="4170" customFormat="false" ht="15.75" hidden="false" customHeight="false" outlineLevel="0" collapsed="false"/>
    <row r="4171" customFormat="false" ht="15.75" hidden="false" customHeight="false" outlineLevel="0" collapsed="false"/>
    <row r="4172" customFormat="false" ht="15.75" hidden="false" customHeight="false" outlineLevel="0" collapsed="false"/>
    <row r="4173" customFormat="false" ht="15.75" hidden="false" customHeight="false" outlineLevel="0" collapsed="false"/>
    <row r="4174" customFormat="false" ht="15.75" hidden="false" customHeight="false" outlineLevel="0" collapsed="false"/>
    <row r="4175" customFormat="false" ht="15.75" hidden="false" customHeight="false" outlineLevel="0" collapsed="false"/>
    <row r="4176" customFormat="false" ht="15.75" hidden="false" customHeight="false" outlineLevel="0" collapsed="false"/>
    <row r="4177" customFormat="false" ht="15.75" hidden="false" customHeight="false" outlineLevel="0" collapsed="false"/>
    <row r="4178" customFormat="false" ht="15.75" hidden="false" customHeight="false" outlineLevel="0" collapsed="false"/>
    <row r="4179" customFormat="false" ht="15.75" hidden="false" customHeight="false" outlineLevel="0" collapsed="false"/>
    <row r="4180" customFormat="false" ht="15.75" hidden="false" customHeight="false" outlineLevel="0" collapsed="false"/>
    <row r="4181" customFormat="false" ht="15.75" hidden="false" customHeight="false" outlineLevel="0" collapsed="false"/>
    <row r="4182" customFormat="false" ht="15.75" hidden="false" customHeight="false" outlineLevel="0" collapsed="false"/>
    <row r="4183" customFormat="false" ht="15.75" hidden="false" customHeight="false" outlineLevel="0" collapsed="false"/>
    <row r="4184" customFormat="false" ht="15.75" hidden="false" customHeight="false" outlineLevel="0" collapsed="false"/>
    <row r="4185" customFormat="false" ht="15.75" hidden="false" customHeight="false" outlineLevel="0" collapsed="false"/>
    <row r="4186" customFormat="false" ht="15.75" hidden="false" customHeight="false" outlineLevel="0" collapsed="false"/>
    <row r="4187" customFormat="false" ht="15.75" hidden="false" customHeight="false" outlineLevel="0" collapsed="false"/>
    <row r="4188" customFormat="false" ht="15.75" hidden="false" customHeight="false" outlineLevel="0" collapsed="false"/>
    <row r="4189" customFormat="false" ht="15.75" hidden="false" customHeight="false" outlineLevel="0" collapsed="false"/>
    <row r="4190" customFormat="false" ht="15.75" hidden="false" customHeight="false" outlineLevel="0" collapsed="false"/>
    <row r="4191" customFormat="false" ht="15.75" hidden="false" customHeight="false" outlineLevel="0" collapsed="false"/>
    <row r="4192" customFormat="false" ht="15.75" hidden="false" customHeight="false" outlineLevel="0" collapsed="false"/>
    <row r="4193" customFormat="false" ht="15.75" hidden="false" customHeight="false" outlineLevel="0" collapsed="false"/>
    <row r="4194" customFormat="false" ht="15.75" hidden="false" customHeight="false" outlineLevel="0" collapsed="false"/>
    <row r="4195" customFormat="false" ht="15.75" hidden="false" customHeight="false" outlineLevel="0" collapsed="false"/>
    <row r="4196" customFormat="false" ht="15.75" hidden="false" customHeight="false" outlineLevel="0" collapsed="false"/>
    <row r="4197" customFormat="false" ht="15.75" hidden="false" customHeight="false" outlineLevel="0" collapsed="false"/>
    <row r="4198" customFormat="false" ht="15.75" hidden="false" customHeight="false" outlineLevel="0" collapsed="false"/>
    <row r="4199" customFormat="false" ht="15.75" hidden="false" customHeight="false" outlineLevel="0" collapsed="false"/>
    <row r="4200" customFormat="false" ht="15.75" hidden="false" customHeight="false" outlineLevel="0" collapsed="false"/>
    <row r="4201" customFormat="false" ht="15.75" hidden="false" customHeight="false" outlineLevel="0" collapsed="false"/>
    <row r="4202" customFormat="false" ht="15.75" hidden="false" customHeight="false" outlineLevel="0" collapsed="false"/>
    <row r="4203" customFormat="false" ht="15.75" hidden="false" customHeight="false" outlineLevel="0" collapsed="false"/>
    <row r="4204" customFormat="false" ht="15.75" hidden="false" customHeight="false" outlineLevel="0" collapsed="false"/>
    <row r="4205" customFormat="false" ht="15.75" hidden="false" customHeight="false" outlineLevel="0" collapsed="false"/>
    <row r="4206" customFormat="false" ht="15.75" hidden="false" customHeight="false" outlineLevel="0" collapsed="false"/>
    <row r="4207" customFormat="false" ht="15.75" hidden="false" customHeight="false" outlineLevel="0" collapsed="false"/>
    <row r="4208" customFormat="false" ht="15.75" hidden="false" customHeight="false" outlineLevel="0" collapsed="false"/>
    <row r="4209" customFormat="false" ht="15.75" hidden="false" customHeight="false" outlineLevel="0" collapsed="false"/>
    <row r="4210" customFormat="false" ht="15.75" hidden="false" customHeight="false" outlineLevel="0" collapsed="false"/>
    <row r="4211" customFormat="false" ht="15.75" hidden="false" customHeight="false" outlineLevel="0" collapsed="false"/>
    <row r="4212" customFormat="false" ht="15.75" hidden="false" customHeight="false" outlineLevel="0" collapsed="false"/>
    <row r="4213" customFormat="false" ht="15.75" hidden="false" customHeight="false" outlineLevel="0" collapsed="false"/>
    <row r="4214" customFormat="false" ht="15.75" hidden="false" customHeight="false" outlineLevel="0" collapsed="false"/>
    <row r="4215" customFormat="false" ht="15.75" hidden="false" customHeight="false" outlineLevel="0" collapsed="false"/>
    <row r="4216" customFormat="false" ht="15.75" hidden="false" customHeight="false" outlineLevel="0" collapsed="false"/>
    <row r="4217" customFormat="false" ht="15.75" hidden="false" customHeight="false" outlineLevel="0" collapsed="false"/>
    <row r="4218" customFormat="false" ht="15.75" hidden="false" customHeight="false" outlineLevel="0" collapsed="false"/>
    <row r="4219" customFormat="false" ht="15.75" hidden="false" customHeight="false" outlineLevel="0" collapsed="false"/>
    <row r="4220" customFormat="false" ht="15.75" hidden="false" customHeight="false" outlineLevel="0" collapsed="false"/>
    <row r="4221" customFormat="false" ht="15.75" hidden="false" customHeight="false" outlineLevel="0" collapsed="false"/>
    <row r="4222" customFormat="false" ht="15.75" hidden="false" customHeight="false" outlineLevel="0" collapsed="false"/>
    <row r="4223" customFormat="false" ht="15.75" hidden="false" customHeight="false" outlineLevel="0" collapsed="false"/>
    <row r="4224" customFormat="false" ht="15.75" hidden="false" customHeight="false" outlineLevel="0" collapsed="false"/>
    <row r="4225" customFormat="false" ht="15.75" hidden="false" customHeight="false" outlineLevel="0" collapsed="false"/>
    <row r="4226" customFormat="false" ht="15.75" hidden="false" customHeight="false" outlineLevel="0" collapsed="false"/>
    <row r="4227" customFormat="false" ht="15.75" hidden="false" customHeight="false" outlineLevel="0" collapsed="false"/>
    <row r="4228" customFormat="false" ht="15.75" hidden="false" customHeight="false" outlineLevel="0" collapsed="false"/>
    <row r="4229" customFormat="false" ht="15.75" hidden="false" customHeight="false" outlineLevel="0" collapsed="false"/>
    <row r="4230" customFormat="false" ht="15.75" hidden="false" customHeight="false" outlineLevel="0" collapsed="false"/>
    <row r="4231" customFormat="false" ht="15.75" hidden="false" customHeight="false" outlineLevel="0" collapsed="false"/>
    <row r="4232" customFormat="false" ht="15.75" hidden="false" customHeight="false" outlineLevel="0" collapsed="false"/>
    <row r="4233" customFormat="false" ht="15.75" hidden="false" customHeight="false" outlineLevel="0" collapsed="false"/>
    <row r="4234" customFormat="false" ht="15.75" hidden="false" customHeight="false" outlineLevel="0" collapsed="false"/>
    <row r="4235" customFormat="false" ht="15.75" hidden="false" customHeight="false" outlineLevel="0" collapsed="false"/>
    <row r="4236" customFormat="false" ht="15.75" hidden="false" customHeight="false" outlineLevel="0" collapsed="false"/>
    <row r="4237" customFormat="false" ht="15.75" hidden="false" customHeight="false" outlineLevel="0" collapsed="false"/>
    <row r="4238" customFormat="false" ht="15.75" hidden="false" customHeight="false" outlineLevel="0" collapsed="false"/>
    <row r="4239" customFormat="false" ht="15.75" hidden="false" customHeight="false" outlineLevel="0" collapsed="false"/>
    <row r="4240" customFormat="false" ht="15.75" hidden="false" customHeight="false" outlineLevel="0" collapsed="false"/>
    <row r="4241" customFormat="false" ht="15.75" hidden="false" customHeight="false" outlineLevel="0" collapsed="false"/>
    <row r="4242" customFormat="false" ht="15.75" hidden="false" customHeight="false" outlineLevel="0" collapsed="false"/>
    <row r="4243" customFormat="false" ht="15.75" hidden="false" customHeight="false" outlineLevel="0" collapsed="false"/>
    <row r="4244" customFormat="false" ht="15.75" hidden="false" customHeight="false" outlineLevel="0" collapsed="false"/>
    <row r="4245" customFormat="false" ht="15.75" hidden="false" customHeight="false" outlineLevel="0" collapsed="false"/>
    <row r="4246" customFormat="false" ht="15.75" hidden="false" customHeight="false" outlineLevel="0" collapsed="false"/>
    <row r="4247" customFormat="false" ht="15.75" hidden="false" customHeight="false" outlineLevel="0" collapsed="false"/>
    <row r="4248" customFormat="false" ht="15.75" hidden="false" customHeight="false" outlineLevel="0" collapsed="false"/>
    <row r="4249" customFormat="false" ht="15.75" hidden="false" customHeight="false" outlineLevel="0" collapsed="false"/>
    <row r="4250" customFormat="false" ht="15.75" hidden="false" customHeight="false" outlineLevel="0" collapsed="false"/>
    <row r="4251" customFormat="false" ht="15.75" hidden="false" customHeight="false" outlineLevel="0" collapsed="false"/>
    <row r="4252" customFormat="false" ht="15.75" hidden="false" customHeight="false" outlineLevel="0" collapsed="false"/>
    <row r="4253" customFormat="false" ht="15.75" hidden="false" customHeight="false" outlineLevel="0" collapsed="false"/>
    <row r="4254" customFormat="false" ht="15.75" hidden="false" customHeight="false" outlineLevel="0" collapsed="false"/>
    <row r="4255" customFormat="false" ht="15.75" hidden="false" customHeight="false" outlineLevel="0" collapsed="false"/>
    <row r="4256" customFormat="false" ht="15.75" hidden="false" customHeight="false" outlineLevel="0" collapsed="false"/>
    <row r="4257" customFormat="false" ht="15.75" hidden="false" customHeight="false" outlineLevel="0" collapsed="false"/>
    <row r="4258" customFormat="false" ht="15.75" hidden="false" customHeight="false" outlineLevel="0" collapsed="false"/>
    <row r="4259" customFormat="false" ht="15.75" hidden="false" customHeight="false" outlineLevel="0" collapsed="false"/>
    <row r="4260" customFormat="false" ht="15.75" hidden="false" customHeight="false" outlineLevel="0" collapsed="false"/>
    <row r="4261" customFormat="false" ht="15.75" hidden="false" customHeight="false" outlineLevel="0" collapsed="false"/>
    <row r="4262" customFormat="false" ht="15.75" hidden="false" customHeight="false" outlineLevel="0" collapsed="false"/>
    <row r="4263" customFormat="false" ht="15.75" hidden="false" customHeight="false" outlineLevel="0" collapsed="false"/>
    <row r="4264" customFormat="false" ht="15.75" hidden="false" customHeight="false" outlineLevel="0" collapsed="false"/>
    <row r="4265" customFormat="false" ht="15.75" hidden="false" customHeight="false" outlineLevel="0" collapsed="false"/>
    <row r="4266" customFormat="false" ht="15.75" hidden="false" customHeight="false" outlineLevel="0" collapsed="false"/>
    <row r="4267" customFormat="false" ht="15.75" hidden="false" customHeight="false" outlineLevel="0" collapsed="false"/>
    <row r="4268" customFormat="false" ht="15.75" hidden="false" customHeight="false" outlineLevel="0" collapsed="false"/>
    <row r="4269" customFormat="false" ht="15.75" hidden="false" customHeight="false" outlineLevel="0" collapsed="false"/>
    <row r="4270" customFormat="false" ht="15.75" hidden="false" customHeight="false" outlineLevel="0" collapsed="false"/>
    <row r="4271" customFormat="false" ht="15.75" hidden="false" customHeight="false" outlineLevel="0" collapsed="false"/>
    <row r="4272" customFormat="false" ht="15.75" hidden="false" customHeight="false" outlineLevel="0" collapsed="false"/>
    <row r="4273" customFormat="false" ht="15.75" hidden="false" customHeight="false" outlineLevel="0" collapsed="false"/>
    <row r="4274" customFormat="false" ht="15.75" hidden="false" customHeight="false" outlineLevel="0" collapsed="false"/>
    <row r="4275" customFormat="false" ht="15.75" hidden="false" customHeight="false" outlineLevel="0" collapsed="false"/>
    <row r="4276" customFormat="false" ht="15.75" hidden="false" customHeight="false" outlineLevel="0" collapsed="false"/>
    <row r="4277" customFormat="false" ht="15.75" hidden="false" customHeight="false" outlineLevel="0" collapsed="false"/>
    <row r="4278" customFormat="false" ht="15.75" hidden="false" customHeight="false" outlineLevel="0" collapsed="false"/>
    <row r="4279" customFormat="false" ht="15.75" hidden="false" customHeight="false" outlineLevel="0" collapsed="false"/>
    <row r="4280" customFormat="false" ht="15.75" hidden="false" customHeight="false" outlineLevel="0" collapsed="false"/>
    <row r="4281" customFormat="false" ht="15.75" hidden="false" customHeight="false" outlineLevel="0" collapsed="false"/>
    <row r="4282" customFormat="false" ht="15.75" hidden="false" customHeight="false" outlineLevel="0" collapsed="false"/>
    <row r="4283" customFormat="false" ht="15.75" hidden="false" customHeight="false" outlineLevel="0" collapsed="false"/>
    <row r="4284" customFormat="false" ht="15.75" hidden="false" customHeight="false" outlineLevel="0" collapsed="false"/>
    <row r="4285" customFormat="false" ht="15.75" hidden="false" customHeight="false" outlineLevel="0" collapsed="false"/>
    <row r="4286" customFormat="false" ht="15.75" hidden="false" customHeight="false" outlineLevel="0" collapsed="false"/>
    <row r="4287" customFormat="false" ht="15.75" hidden="false" customHeight="false" outlineLevel="0" collapsed="false"/>
    <row r="4288" customFormat="false" ht="15.75" hidden="false" customHeight="false" outlineLevel="0" collapsed="false"/>
    <row r="4289" customFormat="false" ht="15.75" hidden="false" customHeight="false" outlineLevel="0" collapsed="false"/>
    <row r="4290" customFormat="false" ht="15.75" hidden="false" customHeight="false" outlineLevel="0" collapsed="false"/>
    <row r="4291" customFormat="false" ht="15.75" hidden="false" customHeight="false" outlineLevel="0" collapsed="false"/>
    <row r="4292" customFormat="false" ht="15.75" hidden="false" customHeight="false" outlineLevel="0" collapsed="false"/>
    <row r="4293" customFormat="false" ht="15.75" hidden="false" customHeight="false" outlineLevel="0" collapsed="false"/>
    <row r="4294" customFormat="false" ht="15.75" hidden="false" customHeight="false" outlineLevel="0" collapsed="false"/>
    <row r="4295" customFormat="false" ht="15.75" hidden="false" customHeight="false" outlineLevel="0" collapsed="false"/>
    <row r="4296" customFormat="false" ht="15.75" hidden="false" customHeight="false" outlineLevel="0" collapsed="false"/>
    <row r="4297" customFormat="false" ht="15.75" hidden="false" customHeight="false" outlineLevel="0" collapsed="false"/>
    <row r="4298" customFormat="false" ht="15.75" hidden="false" customHeight="false" outlineLevel="0" collapsed="false"/>
    <row r="4299" customFormat="false" ht="15.75" hidden="false" customHeight="false" outlineLevel="0" collapsed="false"/>
    <row r="4300" customFormat="false" ht="15.75" hidden="false" customHeight="false" outlineLevel="0" collapsed="false"/>
    <row r="4301" customFormat="false" ht="15.75" hidden="false" customHeight="false" outlineLevel="0" collapsed="false"/>
    <row r="4302" customFormat="false" ht="15.75" hidden="false" customHeight="false" outlineLevel="0" collapsed="false"/>
    <row r="4303" customFormat="false" ht="15.75" hidden="false" customHeight="false" outlineLevel="0" collapsed="false"/>
    <row r="4304" customFormat="false" ht="15.75" hidden="false" customHeight="false" outlineLevel="0" collapsed="false"/>
    <row r="4305" customFormat="false" ht="15.75" hidden="false" customHeight="false" outlineLevel="0" collapsed="false"/>
    <row r="4306" customFormat="false" ht="15.75" hidden="false" customHeight="false" outlineLevel="0" collapsed="false"/>
    <row r="4307" customFormat="false" ht="15.75" hidden="false" customHeight="false" outlineLevel="0" collapsed="false"/>
    <row r="4308" customFormat="false" ht="15.75" hidden="false" customHeight="false" outlineLevel="0" collapsed="false"/>
    <row r="4309" customFormat="false" ht="15.75" hidden="false" customHeight="false" outlineLevel="0" collapsed="false"/>
    <row r="4310" customFormat="false" ht="15.75" hidden="false" customHeight="false" outlineLevel="0" collapsed="false"/>
    <row r="4311" customFormat="false" ht="15.75" hidden="false" customHeight="false" outlineLevel="0" collapsed="false"/>
    <row r="4312" customFormat="false" ht="15.75" hidden="false" customHeight="false" outlineLevel="0" collapsed="false"/>
    <row r="4313" customFormat="false" ht="15.75" hidden="false" customHeight="false" outlineLevel="0" collapsed="false"/>
    <row r="4314" customFormat="false" ht="15.75" hidden="false" customHeight="false" outlineLevel="0" collapsed="false"/>
    <row r="4315" customFormat="false" ht="15.75" hidden="false" customHeight="false" outlineLevel="0" collapsed="false"/>
    <row r="4316" customFormat="false" ht="15.75" hidden="false" customHeight="false" outlineLevel="0" collapsed="false"/>
    <row r="4317" customFormat="false" ht="15.75" hidden="false" customHeight="false" outlineLevel="0" collapsed="false"/>
    <row r="4318" customFormat="false" ht="15.75" hidden="false" customHeight="false" outlineLevel="0" collapsed="false"/>
    <row r="4319" customFormat="false" ht="15.75" hidden="false" customHeight="false" outlineLevel="0" collapsed="false"/>
    <row r="4320" customFormat="false" ht="15.75" hidden="false" customHeight="false" outlineLevel="0" collapsed="false"/>
    <row r="4321" customFormat="false" ht="15.75" hidden="false" customHeight="false" outlineLevel="0" collapsed="false"/>
    <row r="4322" customFormat="false" ht="15.75" hidden="false" customHeight="false" outlineLevel="0" collapsed="false"/>
    <row r="4323" customFormat="false" ht="15.75" hidden="false" customHeight="false" outlineLevel="0" collapsed="false"/>
    <row r="4324" customFormat="false" ht="15.75" hidden="false" customHeight="false" outlineLevel="0" collapsed="false"/>
    <row r="4325" customFormat="false" ht="15.75" hidden="false" customHeight="false" outlineLevel="0" collapsed="false"/>
    <row r="4326" customFormat="false" ht="15.75" hidden="false" customHeight="false" outlineLevel="0" collapsed="false"/>
    <row r="4327" customFormat="false" ht="15.75" hidden="false" customHeight="false" outlineLevel="0" collapsed="false"/>
    <row r="4328" customFormat="false" ht="15.75" hidden="false" customHeight="false" outlineLevel="0" collapsed="false"/>
    <row r="4329" customFormat="false" ht="15.75" hidden="false" customHeight="false" outlineLevel="0" collapsed="false"/>
    <row r="4330" customFormat="false" ht="15.75" hidden="false" customHeight="false" outlineLevel="0" collapsed="false"/>
    <row r="4331" customFormat="false" ht="15.75" hidden="false" customHeight="false" outlineLevel="0" collapsed="false"/>
    <row r="4332" customFormat="false" ht="15.75" hidden="false" customHeight="false" outlineLevel="0" collapsed="false"/>
    <row r="4333" customFormat="false" ht="15.75" hidden="false" customHeight="false" outlineLevel="0" collapsed="false"/>
    <row r="4334" customFormat="false" ht="15.75" hidden="false" customHeight="false" outlineLevel="0" collapsed="false"/>
    <row r="4335" customFormat="false" ht="15.75" hidden="false" customHeight="false" outlineLevel="0" collapsed="false"/>
    <row r="4336" customFormat="false" ht="15.75" hidden="false" customHeight="false" outlineLevel="0" collapsed="false"/>
    <row r="4337" customFormat="false" ht="15.75" hidden="false" customHeight="false" outlineLevel="0" collapsed="false"/>
    <row r="4338" customFormat="false" ht="15.75" hidden="false" customHeight="false" outlineLevel="0" collapsed="false"/>
    <row r="4339" customFormat="false" ht="15.75" hidden="false" customHeight="false" outlineLevel="0" collapsed="false"/>
    <row r="4340" customFormat="false" ht="15.75" hidden="false" customHeight="false" outlineLevel="0" collapsed="false"/>
    <row r="4341" customFormat="false" ht="15.75" hidden="false" customHeight="false" outlineLevel="0" collapsed="false"/>
    <row r="4342" customFormat="false" ht="15.75" hidden="false" customHeight="false" outlineLevel="0" collapsed="false"/>
    <row r="4343" customFormat="false" ht="15.75" hidden="false" customHeight="false" outlineLevel="0" collapsed="false"/>
    <row r="4344" customFormat="false" ht="15.75" hidden="false" customHeight="false" outlineLevel="0" collapsed="false"/>
    <row r="4345" customFormat="false" ht="15.75" hidden="false" customHeight="false" outlineLevel="0" collapsed="false"/>
    <row r="4346" customFormat="false" ht="15.75" hidden="false" customHeight="false" outlineLevel="0" collapsed="false"/>
    <row r="4347" customFormat="false" ht="15.75" hidden="false" customHeight="false" outlineLevel="0" collapsed="false"/>
    <row r="4348" customFormat="false" ht="15.75" hidden="false" customHeight="false" outlineLevel="0" collapsed="false"/>
    <row r="4349" customFormat="false" ht="15.75" hidden="false" customHeight="false" outlineLevel="0" collapsed="false"/>
    <row r="4350" customFormat="false" ht="15.75" hidden="false" customHeight="false" outlineLevel="0" collapsed="false"/>
    <row r="4351" customFormat="false" ht="15.75" hidden="false" customHeight="false" outlineLevel="0" collapsed="false"/>
    <row r="4352" customFormat="false" ht="15.75" hidden="false" customHeight="false" outlineLevel="0" collapsed="false"/>
    <row r="4353" customFormat="false" ht="15.75" hidden="false" customHeight="false" outlineLevel="0" collapsed="false"/>
    <row r="4354" customFormat="false" ht="15.75" hidden="false" customHeight="false" outlineLevel="0" collapsed="false"/>
    <row r="4355" customFormat="false" ht="15.75" hidden="false" customHeight="false" outlineLevel="0" collapsed="false"/>
    <row r="4356" customFormat="false" ht="15.75" hidden="false" customHeight="false" outlineLevel="0" collapsed="false"/>
    <row r="4357" customFormat="false" ht="15.75" hidden="false" customHeight="false" outlineLevel="0" collapsed="false"/>
    <row r="4358" customFormat="false" ht="15.75" hidden="false" customHeight="false" outlineLevel="0" collapsed="false"/>
    <row r="4359" customFormat="false" ht="15.75" hidden="false" customHeight="false" outlineLevel="0" collapsed="false"/>
    <row r="4360" customFormat="false" ht="15.75" hidden="false" customHeight="false" outlineLevel="0" collapsed="false"/>
    <row r="4361" customFormat="false" ht="15.75" hidden="false" customHeight="false" outlineLevel="0" collapsed="false"/>
    <row r="4362" customFormat="false" ht="15.75" hidden="false" customHeight="false" outlineLevel="0" collapsed="false"/>
    <row r="4363" customFormat="false" ht="15.75" hidden="false" customHeight="false" outlineLevel="0" collapsed="false"/>
    <row r="4364" customFormat="false" ht="15.75" hidden="false" customHeight="false" outlineLevel="0" collapsed="false"/>
    <row r="4365" customFormat="false" ht="15.75" hidden="false" customHeight="false" outlineLevel="0" collapsed="false"/>
    <row r="4366" customFormat="false" ht="15.75" hidden="false" customHeight="false" outlineLevel="0" collapsed="false"/>
    <row r="4367" customFormat="false" ht="15.75" hidden="false" customHeight="false" outlineLevel="0" collapsed="false"/>
    <row r="4368" customFormat="false" ht="15.75" hidden="false" customHeight="false" outlineLevel="0" collapsed="false"/>
    <row r="4369" customFormat="false" ht="15.75" hidden="false" customHeight="false" outlineLevel="0" collapsed="false"/>
    <row r="4370" customFormat="false" ht="15.75" hidden="false" customHeight="false" outlineLevel="0" collapsed="false"/>
    <row r="4371" customFormat="false" ht="15.75" hidden="false" customHeight="false" outlineLevel="0" collapsed="false"/>
    <row r="4372" customFormat="false" ht="15.75" hidden="false" customHeight="false" outlineLevel="0" collapsed="false"/>
    <row r="4373" customFormat="false" ht="15.75" hidden="false" customHeight="false" outlineLevel="0" collapsed="false"/>
    <row r="4374" customFormat="false" ht="15.75" hidden="false" customHeight="false" outlineLevel="0" collapsed="false"/>
    <row r="4375" customFormat="false" ht="15.75" hidden="false" customHeight="false" outlineLevel="0" collapsed="false"/>
    <row r="4376" customFormat="false" ht="15.75" hidden="false" customHeight="false" outlineLevel="0" collapsed="false"/>
    <row r="4377" customFormat="false" ht="15.75" hidden="false" customHeight="false" outlineLevel="0" collapsed="false"/>
    <row r="4378" customFormat="false" ht="15.75" hidden="false" customHeight="false" outlineLevel="0" collapsed="false"/>
    <row r="4379" customFormat="false" ht="15.75" hidden="false" customHeight="false" outlineLevel="0" collapsed="false"/>
    <row r="4380" customFormat="false" ht="15.75" hidden="false" customHeight="false" outlineLevel="0" collapsed="false"/>
    <row r="4381" customFormat="false" ht="15.75" hidden="false" customHeight="false" outlineLevel="0" collapsed="false"/>
    <row r="4382" customFormat="false" ht="15.75" hidden="false" customHeight="false" outlineLevel="0" collapsed="false"/>
    <row r="4383" customFormat="false" ht="15.75" hidden="false" customHeight="false" outlineLevel="0" collapsed="false"/>
    <row r="4384" customFormat="false" ht="15.75" hidden="false" customHeight="false" outlineLevel="0" collapsed="false"/>
    <row r="4385" customFormat="false" ht="15.75" hidden="false" customHeight="false" outlineLevel="0" collapsed="false"/>
    <row r="4386" customFormat="false" ht="15.75" hidden="false" customHeight="false" outlineLevel="0" collapsed="false"/>
    <row r="4387" customFormat="false" ht="15.75" hidden="false" customHeight="false" outlineLevel="0" collapsed="false"/>
    <row r="4388" customFormat="false" ht="15.75" hidden="false" customHeight="false" outlineLevel="0" collapsed="false"/>
    <row r="4389" customFormat="false" ht="15.75" hidden="false" customHeight="false" outlineLevel="0" collapsed="false"/>
    <row r="4390" customFormat="false" ht="15.75" hidden="false" customHeight="false" outlineLevel="0" collapsed="false"/>
    <row r="4391" customFormat="false" ht="15.75" hidden="false" customHeight="false" outlineLevel="0" collapsed="false"/>
    <row r="4392" customFormat="false" ht="15.75" hidden="false" customHeight="false" outlineLevel="0" collapsed="false"/>
    <row r="4393" customFormat="false" ht="15.75" hidden="false" customHeight="false" outlineLevel="0" collapsed="false"/>
    <row r="4394" customFormat="false" ht="15.75" hidden="false" customHeight="false" outlineLevel="0" collapsed="false"/>
    <row r="4395" customFormat="false" ht="15.75" hidden="false" customHeight="false" outlineLevel="0" collapsed="false"/>
    <row r="4396" customFormat="false" ht="15.75" hidden="false" customHeight="false" outlineLevel="0" collapsed="false"/>
    <row r="4397" customFormat="false" ht="15.75" hidden="false" customHeight="false" outlineLevel="0" collapsed="false"/>
    <row r="4398" customFormat="false" ht="15.75" hidden="false" customHeight="false" outlineLevel="0" collapsed="false"/>
    <row r="4399" customFormat="false" ht="15.75" hidden="false" customHeight="false" outlineLevel="0" collapsed="false"/>
    <row r="4400" customFormat="false" ht="15.75" hidden="false" customHeight="false" outlineLevel="0" collapsed="false"/>
    <row r="4401" customFormat="false" ht="15.75" hidden="false" customHeight="false" outlineLevel="0" collapsed="false"/>
    <row r="4402" customFormat="false" ht="15.75" hidden="false" customHeight="false" outlineLevel="0" collapsed="false"/>
    <row r="4403" customFormat="false" ht="15.75" hidden="false" customHeight="false" outlineLevel="0" collapsed="false"/>
    <row r="4404" customFormat="false" ht="15.75" hidden="false" customHeight="false" outlineLevel="0" collapsed="false"/>
    <row r="4405" customFormat="false" ht="15.75" hidden="false" customHeight="false" outlineLevel="0" collapsed="false"/>
    <row r="4406" customFormat="false" ht="15.75" hidden="false" customHeight="false" outlineLevel="0" collapsed="false"/>
    <row r="4407" customFormat="false" ht="15.75" hidden="false" customHeight="false" outlineLevel="0" collapsed="false"/>
    <row r="4408" customFormat="false" ht="15.75" hidden="false" customHeight="false" outlineLevel="0" collapsed="false"/>
    <row r="4409" customFormat="false" ht="15.75" hidden="false" customHeight="false" outlineLevel="0" collapsed="false"/>
    <row r="4410" customFormat="false" ht="15.75" hidden="false" customHeight="false" outlineLevel="0" collapsed="false"/>
    <row r="4411" customFormat="false" ht="15.75" hidden="false" customHeight="false" outlineLevel="0" collapsed="false"/>
    <row r="4412" customFormat="false" ht="15.75" hidden="false" customHeight="false" outlineLevel="0" collapsed="false"/>
    <row r="4413" customFormat="false" ht="15.75" hidden="false" customHeight="false" outlineLevel="0" collapsed="false"/>
    <row r="4414" customFormat="false" ht="15.75" hidden="false" customHeight="false" outlineLevel="0" collapsed="false"/>
    <row r="4415" customFormat="false" ht="15.75" hidden="false" customHeight="false" outlineLevel="0" collapsed="false"/>
    <row r="4416" customFormat="false" ht="15.75" hidden="false" customHeight="false" outlineLevel="0" collapsed="false"/>
    <row r="4417" customFormat="false" ht="15.75" hidden="false" customHeight="false" outlineLevel="0" collapsed="false"/>
    <row r="4418" customFormat="false" ht="15.75" hidden="false" customHeight="false" outlineLevel="0" collapsed="false"/>
    <row r="4419" customFormat="false" ht="15.75" hidden="false" customHeight="false" outlineLevel="0" collapsed="false"/>
    <row r="4420" customFormat="false" ht="15.75" hidden="false" customHeight="false" outlineLevel="0" collapsed="false"/>
    <row r="4421" customFormat="false" ht="15.75" hidden="false" customHeight="false" outlineLevel="0" collapsed="false"/>
    <row r="4422" customFormat="false" ht="15.75" hidden="false" customHeight="false" outlineLevel="0" collapsed="false"/>
    <row r="4423" customFormat="false" ht="15.75" hidden="false" customHeight="false" outlineLevel="0" collapsed="false"/>
    <row r="4424" customFormat="false" ht="15.75" hidden="false" customHeight="false" outlineLevel="0" collapsed="false"/>
    <row r="4425" customFormat="false" ht="15.75" hidden="false" customHeight="false" outlineLevel="0" collapsed="false"/>
    <row r="4426" customFormat="false" ht="15.75" hidden="false" customHeight="false" outlineLevel="0" collapsed="false"/>
    <row r="4427" customFormat="false" ht="15.75" hidden="false" customHeight="false" outlineLevel="0" collapsed="false"/>
    <row r="4428" customFormat="false" ht="15.75" hidden="false" customHeight="false" outlineLevel="0" collapsed="false"/>
    <row r="4429" customFormat="false" ht="15.75" hidden="false" customHeight="false" outlineLevel="0" collapsed="false"/>
    <row r="4430" customFormat="false" ht="15.75" hidden="false" customHeight="false" outlineLevel="0" collapsed="false"/>
    <row r="4431" customFormat="false" ht="15.75" hidden="false" customHeight="false" outlineLevel="0" collapsed="false"/>
    <row r="4432" customFormat="false" ht="15.75" hidden="false" customHeight="false" outlineLevel="0" collapsed="false"/>
    <row r="4433" customFormat="false" ht="15.75" hidden="false" customHeight="false" outlineLevel="0" collapsed="false"/>
    <row r="4434" customFormat="false" ht="15.75" hidden="false" customHeight="false" outlineLevel="0" collapsed="false"/>
    <row r="4435" customFormat="false" ht="15.75" hidden="false" customHeight="false" outlineLevel="0" collapsed="false"/>
    <row r="4436" customFormat="false" ht="15.75" hidden="false" customHeight="false" outlineLevel="0" collapsed="false"/>
    <row r="4437" customFormat="false" ht="15.75" hidden="false" customHeight="false" outlineLevel="0" collapsed="false"/>
    <row r="4438" customFormat="false" ht="15.75" hidden="false" customHeight="false" outlineLevel="0" collapsed="false"/>
    <row r="4439" customFormat="false" ht="15.75" hidden="false" customHeight="false" outlineLevel="0" collapsed="false"/>
    <row r="4440" customFormat="false" ht="15.75" hidden="false" customHeight="false" outlineLevel="0" collapsed="false"/>
    <row r="4441" customFormat="false" ht="15.75" hidden="false" customHeight="false" outlineLevel="0" collapsed="false"/>
    <row r="4442" customFormat="false" ht="15.75" hidden="false" customHeight="false" outlineLevel="0" collapsed="false"/>
    <row r="4443" customFormat="false" ht="15.75" hidden="false" customHeight="false" outlineLevel="0" collapsed="false"/>
    <row r="4444" customFormat="false" ht="15.75" hidden="false" customHeight="false" outlineLevel="0" collapsed="false"/>
    <row r="4445" customFormat="false" ht="15.75" hidden="false" customHeight="false" outlineLevel="0" collapsed="false"/>
    <row r="4446" customFormat="false" ht="15.75" hidden="false" customHeight="false" outlineLevel="0" collapsed="false"/>
    <row r="4447" customFormat="false" ht="15.75" hidden="false" customHeight="false" outlineLevel="0" collapsed="false"/>
    <row r="4448" customFormat="false" ht="15.75" hidden="false" customHeight="false" outlineLevel="0" collapsed="false"/>
    <row r="4449" customFormat="false" ht="15.75" hidden="false" customHeight="false" outlineLevel="0" collapsed="false"/>
    <row r="4450" customFormat="false" ht="15.75" hidden="false" customHeight="false" outlineLevel="0" collapsed="false"/>
    <row r="4451" customFormat="false" ht="15.75" hidden="false" customHeight="false" outlineLevel="0" collapsed="false"/>
    <row r="4452" customFormat="false" ht="15.75" hidden="false" customHeight="false" outlineLevel="0" collapsed="false"/>
    <row r="4453" customFormat="false" ht="15.75" hidden="false" customHeight="false" outlineLevel="0" collapsed="false"/>
    <row r="4454" customFormat="false" ht="15.75" hidden="false" customHeight="false" outlineLevel="0" collapsed="false"/>
    <row r="4455" customFormat="false" ht="15.75" hidden="false" customHeight="false" outlineLevel="0" collapsed="false"/>
    <row r="4456" customFormat="false" ht="15.75" hidden="false" customHeight="false" outlineLevel="0" collapsed="false"/>
    <row r="4457" customFormat="false" ht="15.75" hidden="false" customHeight="false" outlineLevel="0" collapsed="false"/>
    <row r="4458" customFormat="false" ht="15.75" hidden="false" customHeight="false" outlineLevel="0" collapsed="false"/>
    <row r="4459" customFormat="false" ht="15.75" hidden="false" customHeight="false" outlineLevel="0" collapsed="false"/>
    <row r="4460" customFormat="false" ht="15.75" hidden="false" customHeight="false" outlineLevel="0" collapsed="false"/>
    <row r="4461" customFormat="false" ht="15.75" hidden="false" customHeight="false" outlineLevel="0" collapsed="false"/>
    <row r="4462" customFormat="false" ht="15.75" hidden="false" customHeight="false" outlineLevel="0" collapsed="false"/>
    <row r="4463" customFormat="false" ht="15.75" hidden="false" customHeight="false" outlineLevel="0" collapsed="false"/>
    <row r="4464" customFormat="false" ht="15.75" hidden="false" customHeight="false" outlineLevel="0" collapsed="false"/>
    <row r="4465" customFormat="false" ht="15.75" hidden="false" customHeight="false" outlineLevel="0" collapsed="false"/>
    <row r="4466" customFormat="false" ht="15.75" hidden="false" customHeight="false" outlineLevel="0" collapsed="false"/>
    <row r="4467" customFormat="false" ht="15.75" hidden="false" customHeight="false" outlineLevel="0" collapsed="false"/>
    <row r="4468" customFormat="false" ht="15.75" hidden="false" customHeight="false" outlineLevel="0" collapsed="false"/>
    <row r="4469" customFormat="false" ht="15.75" hidden="false" customHeight="false" outlineLevel="0" collapsed="false"/>
    <row r="4470" customFormat="false" ht="15.75" hidden="false" customHeight="false" outlineLevel="0" collapsed="false"/>
    <row r="4471" customFormat="false" ht="15.75" hidden="false" customHeight="false" outlineLevel="0" collapsed="false"/>
    <row r="4472" customFormat="false" ht="15.75" hidden="false" customHeight="false" outlineLevel="0" collapsed="false"/>
    <row r="4473" customFormat="false" ht="15.75" hidden="false" customHeight="false" outlineLevel="0" collapsed="false"/>
    <row r="4474" customFormat="false" ht="15.75" hidden="false" customHeight="false" outlineLevel="0" collapsed="false"/>
    <row r="4475" customFormat="false" ht="15.75" hidden="false" customHeight="false" outlineLevel="0" collapsed="false"/>
    <row r="4476" customFormat="false" ht="15.75" hidden="false" customHeight="false" outlineLevel="0" collapsed="false"/>
    <row r="4477" customFormat="false" ht="15.75" hidden="false" customHeight="false" outlineLevel="0" collapsed="false"/>
    <row r="4478" customFormat="false" ht="15.75" hidden="false" customHeight="false" outlineLevel="0" collapsed="false"/>
    <row r="4479" customFormat="false" ht="15.75" hidden="false" customHeight="false" outlineLevel="0" collapsed="false"/>
    <row r="4480" customFormat="false" ht="15.75" hidden="false" customHeight="false" outlineLevel="0" collapsed="false"/>
    <row r="4481" customFormat="false" ht="15.75" hidden="false" customHeight="false" outlineLevel="0" collapsed="false"/>
    <row r="4482" customFormat="false" ht="15.75" hidden="false" customHeight="false" outlineLevel="0" collapsed="false"/>
    <row r="4483" customFormat="false" ht="15.75" hidden="false" customHeight="false" outlineLevel="0" collapsed="false"/>
    <row r="4484" customFormat="false" ht="15.75" hidden="false" customHeight="false" outlineLevel="0" collapsed="false"/>
    <row r="4485" customFormat="false" ht="15.75" hidden="false" customHeight="false" outlineLevel="0" collapsed="false"/>
    <row r="4486" customFormat="false" ht="15.75" hidden="false" customHeight="false" outlineLevel="0" collapsed="false"/>
    <row r="4487" customFormat="false" ht="15.75" hidden="false" customHeight="false" outlineLevel="0" collapsed="false"/>
    <row r="4488" customFormat="false" ht="15.75" hidden="false" customHeight="false" outlineLevel="0" collapsed="false"/>
    <row r="4489" customFormat="false" ht="15.75" hidden="false" customHeight="false" outlineLevel="0" collapsed="false"/>
    <row r="4490" customFormat="false" ht="15.75" hidden="false" customHeight="false" outlineLevel="0" collapsed="false"/>
    <row r="4491" customFormat="false" ht="15.75" hidden="false" customHeight="false" outlineLevel="0" collapsed="false"/>
    <row r="4492" customFormat="false" ht="15.75" hidden="false" customHeight="false" outlineLevel="0" collapsed="false"/>
    <row r="4493" customFormat="false" ht="15.75" hidden="false" customHeight="false" outlineLevel="0" collapsed="false"/>
    <row r="4494" customFormat="false" ht="15.75" hidden="false" customHeight="false" outlineLevel="0" collapsed="false"/>
    <row r="4495" customFormat="false" ht="15.75" hidden="false" customHeight="false" outlineLevel="0" collapsed="false"/>
    <row r="4496" customFormat="false" ht="15.75" hidden="false" customHeight="false" outlineLevel="0" collapsed="false"/>
    <row r="4497" customFormat="false" ht="15.75" hidden="false" customHeight="false" outlineLevel="0" collapsed="false"/>
    <row r="4498" customFormat="false" ht="15.75" hidden="false" customHeight="false" outlineLevel="0" collapsed="false"/>
    <row r="4499" customFormat="false" ht="15.75" hidden="false" customHeight="false" outlineLevel="0" collapsed="false"/>
    <row r="4500" customFormat="false" ht="15.75" hidden="false" customHeight="false" outlineLevel="0" collapsed="false"/>
    <row r="4501" customFormat="false" ht="15.75" hidden="false" customHeight="false" outlineLevel="0" collapsed="false"/>
    <row r="4502" customFormat="false" ht="15.75" hidden="false" customHeight="false" outlineLevel="0" collapsed="false"/>
    <row r="4503" customFormat="false" ht="15.75" hidden="false" customHeight="false" outlineLevel="0" collapsed="false"/>
    <row r="4504" customFormat="false" ht="15.75" hidden="false" customHeight="false" outlineLevel="0" collapsed="false"/>
    <row r="4505" customFormat="false" ht="15.75" hidden="false" customHeight="false" outlineLevel="0" collapsed="false"/>
    <row r="4506" customFormat="false" ht="15.75" hidden="false" customHeight="false" outlineLevel="0" collapsed="false"/>
    <row r="4507" customFormat="false" ht="15.75" hidden="false" customHeight="false" outlineLevel="0" collapsed="false"/>
    <row r="4508" customFormat="false" ht="15.75" hidden="false" customHeight="false" outlineLevel="0" collapsed="false"/>
    <row r="4509" customFormat="false" ht="15.75" hidden="false" customHeight="false" outlineLevel="0" collapsed="false"/>
    <row r="4510" customFormat="false" ht="15.75" hidden="false" customHeight="false" outlineLevel="0" collapsed="false"/>
    <row r="4511" customFormat="false" ht="15.75" hidden="false" customHeight="false" outlineLevel="0" collapsed="false"/>
    <row r="4512" customFormat="false" ht="15.75" hidden="false" customHeight="false" outlineLevel="0" collapsed="false"/>
    <row r="4513" customFormat="false" ht="15.75" hidden="false" customHeight="false" outlineLevel="0" collapsed="false"/>
    <row r="4514" customFormat="false" ht="15.75" hidden="false" customHeight="false" outlineLevel="0" collapsed="false"/>
    <row r="4515" customFormat="false" ht="15.75" hidden="false" customHeight="false" outlineLevel="0" collapsed="false"/>
    <row r="4516" customFormat="false" ht="15.75" hidden="false" customHeight="false" outlineLevel="0" collapsed="false"/>
    <row r="4517" customFormat="false" ht="15.75" hidden="false" customHeight="false" outlineLevel="0" collapsed="false"/>
    <row r="4518" customFormat="false" ht="15.75" hidden="false" customHeight="false" outlineLevel="0" collapsed="false"/>
    <row r="4519" customFormat="false" ht="15.75" hidden="false" customHeight="false" outlineLevel="0" collapsed="false"/>
    <row r="4520" customFormat="false" ht="15.75" hidden="false" customHeight="false" outlineLevel="0" collapsed="false"/>
    <row r="4521" customFormat="false" ht="15.75" hidden="false" customHeight="false" outlineLevel="0" collapsed="false"/>
    <row r="4522" customFormat="false" ht="15.75" hidden="false" customHeight="false" outlineLevel="0" collapsed="false"/>
    <row r="4523" customFormat="false" ht="15.75" hidden="false" customHeight="false" outlineLevel="0" collapsed="false"/>
    <row r="4524" customFormat="false" ht="15.75" hidden="false" customHeight="false" outlineLevel="0" collapsed="false"/>
    <row r="4525" customFormat="false" ht="15.75" hidden="false" customHeight="false" outlineLevel="0" collapsed="false"/>
    <row r="4526" customFormat="false" ht="15.75" hidden="false" customHeight="false" outlineLevel="0" collapsed="false"/>
    <row r="4527" customFormat="false" ht="15.75" hidden="false" customHeight="false" outlineLevel="0" collapsed="false"/>
    <row r="4528" customFormat="false" ht="15.75" hidden="false" customHeight="false" outlineLevel="0" collapsed="false"/>
    <row r="4529" customFormat="false" ht="15.75" hidden="false" customHeight="false" outlineLevel="0" collapsed="false"/>
    <row r="4530" customFormat="false" ht="15.75" hidden="false" customHeight="false" outlineLevel="0" collapsed="false"/>
    <row r="4531" customFormat="false" ht="15.75" hidden="false" customHeight="false" outlineLevel="0" collapsed="false"/>
    <row r="4532" customFormat="false" ht="15.75" hidden="false" customHeight="false" outlineLevel="0" collapsed="false"/>
    <row r="4533" customFormat="false" ht="15.75" hidden="false" customHeight="false" outlineLevel="0" collapsed="false"/>
    <row r="4534" customFormat="false" ht="15.75" hidden="false" customHeight="false" outlineLevel="0" collapsed="false"/>
    <row r="4535" customFormat="false" ht="15.75" hidden="false" customHeight="false" outlineLevel="0" collapsed="false"/>
    <row r="4536" customFormat="false" ht="15.75" hidden="false" customHeight="false" outlineLevel="0" collapsed="false"/>
    <row r="4537" customFormat="false" ht="15.75" hidden="false" customHeight="false" outlineLevel="0" collapsed="false"/>
    <row r="4538" customFormat="false" ht="15.75" hidden="false" customHeight="false" outlineLevel="0" collapsed="false"/>
    <row r="4539" customFormat="false" ht="15.75" hidden="false" customHeight="false" outlineLevel="0" collapsed="false"/>
    <row r="4540" customFormat="false" ht="15.75" hidden="false" customHeight="false" outlineLevel="0" collapsed="false"/>
    <row r="4541" customFormat="false" ht="15.75" hidden="false" customHeight="false" outlineLevel="0" collapsed="false"/>
    <row r="4542" customFormat="false" ht="15.75" hidden="false" customHeight="false" outlineLevel="0" collapsed="false"/>
    <row r="4543" customFormat="false" ht="15.75" hidden="false" customHeight="false" outlineLevel="0" collapsed="false"/>
    <row r="4544" customFormat="false" ht="15.75" hidden="false" customHeight="false" outlineLevel="0" collapsed="false"/>
    <row r="4545" customFormat="false" ht="15.75" hidden="false" customHeight="false" outlineLevel="0" collapsed="false"/>
    <row r="4546" customFormat="false" ht="15.75" hidden="false" customHeight="false" outlineLevel="0" collapsed="false"/>
    <row r="4547" customFormat="false" ht="15.75" hidden="false" customHeight="false" outlineLevel="0" collapsed="false"/>
    <row r="4548" customFormat="false" ht="15.75" hidden="false" customHeight="false" outlineLevel="0" collapsed="false"/>
    <row r="4549" customFormat="false" ht="15.75" hidden="false" customHeight="false" outlineLevel="0" collapsed="false"/>
    <row r="4550" customFormat="false" ht="15.75" hidden="false" customHeight="false" outlineLevel="0" collapsed="false"/>
    <row r="4551" customFormat="false" ht="15.75" hidden="false" customHeight="false" outlineLevel="0" collapsed="false"/>
    <row r="4552" customFormat="false" ht="15.75" hidden="false" customHeight="false" outlineLevel="0" collapsed="false"/>
    <row r="4553" customFormat="false" ht="15.75" hidden="false" customHeight="false" outlineLevel="0" collapsed="false"/>
    <row r="4554" customFormat="false" ht="15.75" hidden="false" customHeight="false" outlineLevel="0" collapsed="false"/>
    <row r="4555" customFormat="false" ht="15.75" hidden="false" customHeight="false" outlineLevel="0" collapsed="false"/>
    <row r="4556" customFormat="false" ht="15.75" hidden="false" customHeight="false" outlineLevel="0" collapsed="false"/>
    <row r="4557" customFormat="false" ht="15.75" hidden="false" customHeight="false" outlineLevel="0" collapsed="false"/>
    <row r="4558" customFormat="false" ht="15.75" hidden="false" customHeight="false" outlineLevel="0" collapsed="false"/>
    <row r="4559" customFormat="false" ht="15.75" hidden="false" customHeight="false" outlineLevel="0" collapsed="false"/>
    <row r="4560" customFormat="false" ht="15.75" hidden="false" customHeight="false" outlineLevel="0" collapsed="false"/>
    <row r="4561" customFormat="false" ht="15.75" hidden="false" customHeight="false" outlineLevel="0" collapsed="false"/>
    <row r="4562" customFormat="false" ht="15.75" hidden="false" customHeight="false" outlineLevel="0" collapsed="false"/>
    <row r="4563" customFormat="false" ht="15.75" hidden="false" customHeight="false" outlineLevel="0" collapsed="false"/>
    <row r="4564" customFormat="false" ht="15.75" hidden="false" customHeight="false" outlineLevel="0" collapsed="false"/>
    <row r="4565" customFormat="false" ht="15.75" hidden="false" customHeight="false" outlineLevel="0" collapsed="false"/>
    <row r="4566" customFormat="false" ht="15.75" hidden="false" customHeight="false" outlineLevel="0" collapsed="false"/>
    <row r="4567" customFormat="false" ht="15.75" hidden="false" customHeight="false" outlineLevel="0" collapsed="false"/>
    <row r="4568" customFormat="false" ht="15.75" hidden="false" customHeight="false" outlineLevel="0" collapsed="false"/>
    <row r="4569" customFormat="false" ht="15.75" hidden="false" customHeight="false" outlineLevel="0" collapsed="false"/>
    <row r="4570" customFormat="false" ht="15.75" hidden="false" customHeight="false" outlineLevel="0" collapsed="false"/>
    <row r="4571" customFormat="false" ht="15.75" hidden="false" customHeight="false" outlineLevel="0" collapsed="false"/>
    <row r="4572" customFormat="false" ht="15.75" hidden="false" customHeight="false" outlineLevel="0" collapsed="false"/>
    <row r="4573" customFormat="false" ht="15.75" hidden="false" customHeight="false" outlineLevel="0" collapsed="false"/>
    <row r="4574" customFormat="false" ht="15.75" hidden="false" customHeight="false" outlineLevel="0" collapsed="false"/>
    <row r="4575" customFormat="false" ht="15.75" hidden="false" customHeight="false" outlineLevel="0" collapsed="false"/>
    <row r="4576" customFormat="false" ht="15.75" hidden="false" customHeight="false" outlineLevel="0" collapsed="false"/>
    <row r="4577" customFormat="false" ht="15.75" hidden="false" customHeight="false" outlineLevel="0" collapsed="false"/>
    <row r="4578" customFormat="false" ht="15.75" hidden="false" customHeight="false" outlineLevel="0" collapsed="false"/>
    <row r="4579" customFormat="false" ht="15.75" hidden="false" customHeight="false" outlineLevel="0" collapsed="false"/>
    <row r="4580" customFormat="false" ht="15.75" hidden="false" customHeight="false" outlineLevel="0" collapsed="false"/>
    <row r="4581" customFormat="false" ht="15.75" hidden="false" customHeight="false" outlineLevel="0" collapsed="false"/>
    <row r="4582" customFormat="false" ht="15.75" hidden="false" customHeight="false" outlineLevel="0" collapsed="false"/>
    <row r="4583" customFormat="false" ht="15.75" hidden="false" customHeight="false" outlineLevel="0" collapsed="false"/>
    <row r="4584" customFormat="false" ht="15.75" hidden="false" customHeight="false" outlineLevel="0" collapsed="false"/>
    <row r="4585" customFormat="false" ht="15.75" hidden="false" customHeight="false" outlineLevel="0" collapsed="false"/>
    <row r="4586" customFormat="false" ht="15.75" hidden="false" customHeight="false" outlineLevel="0" collapsed="false"/>
    <row r="4587" customFormat="false" ht="15.75" hidden="false" customHeight="false" outlineLevel="0" collapsed="false"/>
    <row r="4588" customFormat="false" ht="15.75" hidden="false" customHeight="false" outlineLevel="0" collapsed="false"/>
    <row r="4589" customFormat="false" ht="15.75" hidden="false" customHeight="false" outlineLevel="0" collapsed="false"/>
    <row r="4590" customFormat="false" ht="15.75" hidden="false" customHeight="false" outlineLevel="0" collapsed="false"/>
    <row r="4591" customFormat="false" ht="15.75" hidden="false" customHeight="false" outlineLevel="0" collapsed="false"/>
    <row r="4592" customFormat="false" ht="15.75" hidden="false" customHeight="false" outlineLevel="0" collapsed="false"/>
    <row r="4593" customFormat="false" ht="15.75" hidden="false" customHeight="false" outlineLevel="0" collapsed="false"/>
    <row r="4594" customFormat="false" ht="15.75" hidden="false" customHeight="false" outlineLevel="0" collapsed="false"/>
    <row r="4595" customFormat="false" ht="15.75" hidden="false" customHeight="false" outlineLevel="0" collapsed="false"/>
    <row r="4596" customFormat="false" ht="15.75" hidden="false" customHeight="false" outlineLevel="0" collapsed="false"/>
    <row r="4597" customFormat="false" ht="15.75" hidden="false" customHeight="false" outlineLevel="0" collapsed="false"/>
    <row r="4598" customFormat="false" ht="15.75" hidden="false" customHeight="false" outlineLevel="0" collapsed="false"/>
    <row r="4599" customFormat="false" ht="15.75" hidden="false" customHeight="false" outlineLevel="0" collapsed="false"/>
    <row r="4600" customFormat="false" ht="15.75" hidden="false" customHeight="false" outlineLevel="0" collapsed="false"/>
    <row r="4601" customFormat="false" ht="15.75" hidden="false" customHeight="false" outlineLevel="0" collapsed="false"/>
    <row r="4602" customFormat="false" ht="15.75" hidden="false" customHeight="false" outlineLevel="0" collapsed="false"/>
    <row r="4603" customFormat="false" ht="15.75" hidden="false" customHeight="false" outlineLevel="0" collapsed="false"/>
    <row r="4604" customFormat="false" ht="15.75" hidden="false" customHeight="false" outlineLevel="0" collapsed="false"/>
    <row r="4605" customFormat="false" ht="15.75" hidden="false" customHeight="false" outlineLevel="0" collapsed="false"/>
    <row r="4606" customFormat="false" ht="15.75" hidden="false" customHeight="false" outlineLevel="0" collapsed="false"/>
    <row r="4607" customFormat="false" ht="15.75" hidden="false" customHeight="false" outlineLevel="0" collapsed="false"/>
    <row r="4608" customFormat="false" ht="15.75" hidden="false" customHeight="false" outlineLevel="0" collapsed="false"/>
    <row r="4609" customFormat="false" ht="15.75" hidden="false" customHeight="false" outlineLevel="0" collapsed="false"/>
    <row r="4610" customFormat="false" ht="15.75" hidden="false" customHeight="false" outlineLevel="0" collapsed="false"/>
    <row r="4611" customFormat="false" ht="15.75" hidden="false" customHeight="false" outlineLevel="0" collapsed="false"/>
    <row r="4612" customFormat="false" ht="15.75" hidden="false" customHeight="false" outlineLevel="0" collapsed="false"/>
    <row r="4613" customFormat="false" ht="15.75" hidden="false" customHeight="false" outlineLevel="0" collapsed="false"/>
    <row r="4614" customFormat="false" ht="15.75" hidden="false" customHeight="false" outlineLevel="0" collapsed="false"/>
    <row r="4615" customFormat="false" ht="15.75" hidden="false" customHeight="false" outlineLevel="0" collapsed="false"/>
    <row r="4616" customFormat="false" ht="15.75" hidden="false" customHeight="false" outlineLevel="0" collapsed="false"/>
    <row r="4617" customFormat="false" ht="15.75" hidden="false" customHeight="false" outlineLevel="0" collapsed="false"/>
    <row r="4618" customFormat="false" ht="15.75" hidden="false" customHeight="false" outlineLevel="0" collapsed="false"/>
    <row r="4619" customFormat="false" ht="15.75" hidden="false" customHeight="false" outlineLevel="0" collapsed="false"/>
    <row r="4620" customFormat="false" ht="15.75" hidden="false" customHeight="false" outlineLevel="0" collapsed="false"/>
    <row r="4621" customFormat="false" ht="15.75" hidden="false" customHeight="false" outlineLevel="0" collapsed="false"/>
    <row r="4622" customFormat="false" ht="15.75" hidden="false" customHeight="false" outlineLevel="0" collapsed="false"/>
    <row r="4623" customFormat="false" ht="15.75" hidden="false" customHeight="false" outlineLevel="0" collapsed="false"/>
    <row r="4624" customFormat="false" ht="15.75" hidden="false" customHeight="false" outlineLevel="0" collapsed="false"/>
    <row r="4625" customFormat="false" ht="15.75" hidden="false" customHeight="false" outlineLevel="0" collapsed="false"/>
    <row r="4626" customFormat="false" ht="15.75" hidden="false" customHeight="false" outlineLevel="0" collapsed="false"/>
    <row r="4627" customFormat="false" ht="15.75" hidden="false" customHeight="false" outlineLevel="0" collapsed="false"/>
    <row r="4628" customFormat="false" ht="15.75" hidden="false" customHeight="false" outlineLevel="0" collapsed="false"/>
    <row r="4629" customFormat="false" ht="15.75" hidden="false" customHeight="false" outlineLevel="0" collapsed="false"/>
    <row r="4630" customFormat="false" ht="15.75" hidden="false" customHeight="false" outlineLevel="0" collapsed="false"/>
    <row r="4631" customFormat="false" ht="15.75" hidden="false" customHeight="false" outlineLevel="0" collapsed="false"/>
    <row r="4632" customFormat="false" ht="15.75" hidden="false" customHeight="false" outlineLevel="0" collapsed="false"/>
    <row r="4633" customFormat="false" ht="15.75" hidden="false" customHeight="false" outlineLevel="0" collapsed="false"/>
    <row r="4634" customFormat="false" ht="15.75" hidden="false" customHeight="false" outlineLevel="0" collapsed="false"/>
    <row r="4635" customFormat="false" ht="15.75" hidden="false" customHeight="false" outlineLevel="0" collapsed="false"/>
    <row r="4636" customFormat="false" ht="15.75" hidden="false" customHeight="false" outlineLevel="0" collapsed="false"/>
    <row r="4637" customFormat="false" ht="15.75" hidden="false" customHeight="false" outlineLevel="0" collapsed="false"/>
    <row r="4638" customFormat="false" ht="15.75" hidden="false" customHeight="false" outlineLevel="0" collapsed="false"/>
    <row r="4639" customFormat="false" ht="15.75" hidden="false" customHeight="false" outlineLevel="0" collapsed="false"/>
    <row r="4640" customFormat="false" ht="15.75" hidden="false" customHeight="false" outlineLevel="0" collapsed="false"/>
    <row r="4641" customFormat="false" ht="15.75" hidden="false" customHeight="false" outlineLevel="0" collapsed="false"/>
    <row r="4642" customFormat="false" ht="15.75" hidden="false" customHeight="false" outlineLevel="0" collapsed="false"/>
    <row r="4643" customFormat="false" ht="15.75" hidden="false" customHeight="false" outlineLevel="0" collapsed="false"/>
    <row r="4644" customFormat="false" ht="15.75" hidden="false" customHeight="false" outlineLevel="0" collapsed="false"/>
    <row r="4645" customFormat="false" ht="15.75" hidden="false" customHeight="false" outlineLevel="0" collapsed="false"/>
    <row r="4646" customFormat="false" ht="15.75" hidden="false" customHeight="false" outlineLevel="0" collapsed="false"/>
    <row r="4647" customFormat="false" ht="15.75" hidden="false" customHeight="false" outlineLevel="0" collapsed="false"/>
    <row r="4648" customFormat="false" ht="15.75" hidden="false" customHeight="false" outlineLevel="0" collapsed="false"/>
    <row r="4649" customFormat="false" ht="15.75" hidden="false" customHeight="false" outlineLevel="0" collapsed="false"/>
    <row r="4650" customFormat="false" ht="15.75" hidden="false" customHeight="false" outlineLevel="0" collapsed="false"/>
    <row r="4651" customFormat="false" ht="15.75" hidden="false" customHeight="false" outlineLevel="0" collapsed="false"/>
    <row r="4652" customFormat="false" ht="15.75" hidden="false" customHeight="false" outlineLevel="0" collapsed="false"/>
    <row r="4653" customFormat="false" ht="15.75" hidden="false" customHeight="false" outlineLevel="0" collapsed="false"/>
    <row r="4654" customFormat="false" ht="15.75" hidden="false" customHeight="false" outlineLevel="0" collapsed="false"/>
    <row r="4655" customFormat="false" ht="15.75" hidden="false" customHeight="false" outlineLevel="0" collapsed="false"/>
    <row r="4656" customFormat="false" ht="15.75" hidden="false" customHeight="false" outlineLevel="0" collapsed="false"/>
    <row r="4657" customFormat="false" ht="15.75" hidden="false" customHeight="false" outlineLevel="0" collapsed="false"/>
    <row r="4658" customFormat="false" ht="15.75" hidden="false" customHeight="false" outlineLevel="0" collapsed="false"/>
    <row r="4659" customFormat="false" ht="15.75" hidden="false" customHeight="false" outlineLevel="0" collapsed="false"/>
    <row r="4660" customFormat="false" ht="15.75" hidden="false" customHeight="false" outlineLevel="0" collapsed="false"/>
    <row r="4661" customFormat="false" ht="15.75" hidden="false" customHeight="false" outlineLevel="0" collapsed="false"/>
    <row r="4662" customFormat="false" ht="15.75" hidden="false" customHeight="false" outlineLevel="0" collapsed="false"/>
    <row r="4663" customFormat="false" ht="15.75" hidden="false" customHeight="false" outlineLevel="0" collapsed="false"/>
    <row r="4664" customFormat="false" ht="15.75" hidden="false" customHeight="false" outlineLevel="0" collapsed="false"/>
    <row r="4665" customFormat="false" ht="15.75" hidden="false" customHeight="false" outlineLevel="0" collapsed="false"/>
    <row r="4666" customFormat="false" ht="15.75" hidden="false" customHeight="false" outlineLevel="0" collapsed="false"/>
    <row r="4667" customFormat="false" ht="15.75" hidden="false" customHeight="false" outlineLevel="0" collapsed="false"/>
    <row r="4668" customFormat="false" ht="15.75" hidden="false" customHeight="false" outlineLevel="0" collapsed="false"/>
    <row r="4669" customFormat="false" ht="15.75" hidden="false" customHeight="false" outlineLevel="0" collapsed="false"/>
    <row r="4670" customFormat="false" ht="15.75" hidden="false" customHeight="false" outlineLevel="0" collapsed="false"/>
    <row r="4671" customFormat="false" ht="15.75" hidden="false" customHeight="false" outlineLevel="0" collapsed="false"/>
    <row r="4672" customFormat="false" ht="15.75" hidden="false" customHeight="false" outlineLevel="0" collapsed="false"/>
    <row r="4673" customFormat="false" ht="15.75" hidden="false" customHeight="false" outlineLevel="0" collapsed="false"/>
    <row r="4674" customFormat="false" ht="15.75" hidden="false" customHeight="false" outlineLevel="0" collapsed="false"/>
    <row r="4675" customFormat="false" ht="15.75" hidden="false" customHeight="false" outlineLevel="0" collapsed="false"/>
    <row r="4676" customFormat="false" ht="15.75" hidden="false" customHeight="false" outlineLevel="0" collapsed="false"/>
    <row r="4677" customFormat="false" ht="15.75" hidden="false" customHeight="false" outlineLevel="0" collapsed="false"/>
    <row r="4678" customFormat="false" ht="15.75" hidden="false" customHeight="false" outlineLevel="0" collapsed="false"/>
    <row r="4679" customFormat="false" ht="15.75" hidden="false" customHeight="false" outlineLevel="0" collapsed="false"/>
    <row r="4680" customFormat="false" ht="15.75" hidden="false" customHeight="false" outlineLevel="0" collapsed="false"/>
    <row r="4681" customFormat="false" ht="15.75" hidden="false" customHeight="false" outlineLevel="0" collapsed="false"/>
    <row r="4682" customFormat="false" ht="15.75" hidden="false" customHeight="false" outlineLevel="0" collapsed="false"/>
    <row r="4683" customFormat="false" ht="15.75" hidden="false" customHeight="false" outlineLevel="0" collapsed="false"/>
    <row r="4684" customFormat="false" ht="15.75" hidden="false" customHeight="false" outlineLevel="0" collapsed="false"/>
    <row r="4685" customFormat="false" ht="15.75" hidden="false" customHeight="false" outlineLevel="0" collapsed="false"/>
    <row r="4686" customFormat="false" ht="15.75" hidden="false" customHeight="false" outlineLevel="0" collapsed="false"/>
    <row r="4687" customFormat="false" ht="15.75" hidden="false" customHeight="false" outlineLevel="0" collapsed="false"/>
    <row r="4688" customFormat="false" ht="15.75" hidden="false" customHeight="false" outlineLevel="0" collapsed="false"/>
    <row r="4689" customFormat="false" ht="15.75" hidden="false" customHeight="false" outlineLevel="0" collapsed="false"/>
    <row r="4690" customFormat="false" ht="15.75" hidden="false" customHeight="false" outlineLevel="0" collapsed="false"/>
    <row r="4691" customFormat="false" ht="15.75" hidden="false" customHeight="false" outlineLevel="0" collapsed="false"/>
    <row r="4692" customFormat="false" ht="15.75" hidden="false" customHeight="false" outlineLevel="0" collapsed="false"/>
    <row r="4693" customFormat="false" ht="15.75" hidden="false" customHeight="false" outlineLevel="0" collapsed="false"/>
    <row r="4694" customFormat="false" ht="15.75" hidden="false" customHeight="false" outlineLevel="0" collapsed="false"/>
    <row r="4695" customFormat="false" ht="15.75" hidden="false" customHeight="false" outlineLevel="0" collapsed="false"/>
    <row r="4696" customFormat="false" ht="15.75" hidden="false" customHeight="false" outlineLevel="0" collapsed="false"/>
    <row r="4697" customFormat="false" ht="15.75" hidden="false" customHeight="false" outlineLevel="0" collapsed="false"/>
    <row r="4698" customFormat="false" ht="15.75" hidden="false" customHeight="false" outlineLevel="0" collapsed="false"/>
    <row r="4699" customFormat="false" ht="15.75" hidden="false" customHeight="false" outlineLevel="0" collapsed="false"/>
    <row r="4700" customFormat="false" ht="15.75" hidden="false" customHeight="false" outlineLevel="0" collapsed="false"/>
    <row r="4701" customFormat="false" ht="15.75" hidden="false" customHeight="false" outlineLevel="0" collapsed="false"/>
    <row r="4702" customFormat="false" ht="15.75" hidden="false" customHeight="false" outlineLevel="0" collapsed="false"/>
    <row r="4703" customFormat="false" ht="15.75" hidden="false" customHeight="false" outlineLevel="0" collapsed="false"/>
    <row r="4704" customFormat="false" ht="15.75" hidden="false" customHeight="false" outlineLevel="0" collapsed="false"/>
    <row r="4705" customFormat="false" ht="15.75" hidden="false" customHeight="false" outlineLevel="0" collapsed="false"/>
    <row r="4706" customFormat="false" ht="15.75" hidden="false" customHeight="false" outlineLevel="0" collapsed="false"/>
    <row r="4707" customFormat="false" ht="15.75" hidden="false" customHeight="false" outlineLevel="0" collapsed="false"/>
    <row r="4708" customFormat="false" ht="15.75" hidden="false" customHeight="false" outlineLevel="0" collapsed="false"/>
    <row r="4709" customFormat="false" ht="15.75" hidden="false" customHeight="false" outlineLevel="0" collapsed="false"/>
    <row r="4710" customFormat="false" ht="15.75" hidden="false" customHeight="false" outlineLevel="0" collapsed="false"/>
    <row r="4711" customFormat="false" ht="15.75" hidden="false" customHeight="false" outlineLevel="0" collapsed="false"/>
    <row r="4712" customFormat="false" ht="15.75" hidden="false" customHeight="false" outlineLevel="0" collapsed="false"/>
    <row r="4713" customFormat="false" ht="15.75" hidden="false" customHeight="false" outlineLevel="0" collapsed="false"/>
    <row r="4714" customFormat="false" ht="15.75" hidden="false" customHeight="false" outlineLevel="0" collapsed="false"/>
    <row r="4715" customFormat="false" ht="15.75" hidden="false" customHeight="false" outlineLevel="0" collapsed="false"/>
    <row r="4716" customFormat="false" ht="15.75" hidden="false" customHeight="false" outlineLevel="0" collapsed="false"/>
    <row r="4717" customFormat="false" ht="15.75" hidden="false" customHeight="false" outlineLevel="0" collapsed="false"/>
    <row r="4718" customFormat="false" ht="15.75" hidden="false" customHeight="false" outlineLevel="0" collapsed="false"/>
    <row r="4719" customFormat="false" ht="15.75" hidden="false" customHeight="false" outlineLevel="0" collapsed="false"/>
    <row r="4720" customFormat="false" ht="15.75" hidden="false" customHeight="false" outlineLevel="0" collapsed="false"/>
    <row r="4721" customFormat="false" ht="15.75" hidden="false" customHeight="false" outlineLevel="0" collapsed="false"/>
    <row r="4722" customFormat="false" ht="15.75" hidden="false" customHeight="false" outlineLevel="0" collapsed="false"/>
    <row r="4723" customFormat="false" ht="15.75" hidden="false" customHeight="false" outlineLevel="0" collapsed="false"/>
    <row r="4724" customFormat="false" ht="15.75" hidden="false" customHeight="false" outlineLevel="0" collapsed="false"/>
    <row r="4725" customFormat="false" ht="15.75" hidden="false" customHeight="false" outlineLevel="0" collapsed="false"/>
    <row r="4726" customFormat="false" ht="15.75" hidden="false" customHeight="false" outlineLevel="0" collapsed="false"/>
    <row r="4727" customFormat="false" ht="15.75" hidden="false" customHeight="false" outlineLevel="0" collapsed="false"/>
    <row r="4728" customFormat="false" ht="15.75" hidden="false" customHeight="false" outlineLevel="0" collapsed="false"/>
    <row r="4729" customFormat="false" ht="15.75" hidden="false" customHeight="false" outlineLevel="0" collapsed="false"/>
    <row r="4730" customFormat="false" ht="15.75" hidden="false" customHeight="false" outlineLevel="0" collapsed="false"/>
    <row r="4731" customFormat="false" ht="15.75" hidden="false" customHeight="false" outlineLevel="0" collapsed="false"/>
    <row r="4732" customFormat="false" ht="15.75" hidden="false" customHeight="false" outlineLevel="0" collapsed="false"/>
    <row r="4733" customFormat="false" ht="15.75" hidden="false" customHeight="false" outlineLevel="0" collapsed="false"/>
    <row r="4734" customFormat="false" ht="15.75" hidden="false" customHeight="false" outlineLevel="0" collapsed="false"/>
    <row r="4735" customFormat="false" ht="15.75" hidden="false" customHeight="false" outlineLevel="0" collapsed="false"/>
    <row r="4736" customFormat="false" ht="15.75" hidden="false" customHeight="false" outlineLevel="0" collapsed="false"/>
    <row r="4737" customFormat="false" ht="15.75" hidden="false" customHeight="false" outlineLevel="0" collapsed="false"/>
    <row r="4738" customFormat="false" ht="15.75" hidden="false" customHeight="false" outlineLevel="0" collapsed="false"/>
    <row r="4739" customFormat="false" ht="15.75" hidden="false" customHeight="false" outlineLevel="0" collapsed="false"/>
    <row r="4740" customFormat="false" ht="15.75" hidden="false" customHeight="false" outlineLevel="0" collapsed="false"/>
    <row r="4741" customFormat="false" ht="15.75" hidden="false" customHeight="false" outlineLevel="0" collapsed="false"/>
    <row r="4742" customFormat="false" ht="15.75" hidden="false" customHeight="false" outlineLevel="0" collapsed="false"/>
    <row r="4743" customFormat="false" ht="15.75" hidden="false" customHeight="false" outlineLevel="0" collapsed="false"/>
    <row r="4744" customFormat="false" ht="15.75" hidden="false" customHeight="false" outlineLevel="0" collapsed="false"/>
    <row r="4745" customFormat="false" ht="15.75" hidden="false" customHeight="false" outlineLevel="0" collapsed="false"/>
    <row r="4746" customFormat="false" ht="15.75" hidden="false" customHeight="false" outlineLevel="0" collapsed="false"/>
    <row r="4747" customFormat="false" ht="15.75" hidden="false" customHeight="false" outlineLevel="0" collapsed="false"/>
    <row r="4748" customFormat="false" ht="15.75" hidden="false" customHeight="false" outlineLevel="0" collapsed="false"/>
    <row r="4749" customFormat="false" ht="15.75" hidden="false" customHeight="false" outlineLevel="0" collapsed="false"/>
    <row r="4750" customFormat="false" ht="15.75" hidden="false" customHeight="false" outlineLevel="0" collapsed="false"/>
    <row r="4751" customFormat="false" ht="15.75" hidden="false" customHeight="false" outlineLevel="0" collapsed="false"/>
    <row r="4752" customFormat="false" ht="15.75" hidden="false" customHeight="false" outlineLevel="0" collapsed="false"/>
    <row r="4753" customFormat="false" ht="15.75" hidden="false" customHeight="false" outlineLevel="0" collapsed="false"/>
    <row r="4754" customFormat="false" ht="15.75" hidden="false" customHeight="false" outlineLevel="0" collapsed="false"/>
    <row r="4755" customFormat="false" ht="15.75" hidden="false" customHeight="false" outlineLevel="0" collapsed="false"/>
    <row r="4756" customFormat="false" ht="15.75" hidden="false" customHeight="false" outlineLevel="0" collapsed="false"/>
    <row r="4757" customFormat="false" ht="15.75" hidden="false" customHeight="false" outlineLevel="0" collapsed="false"/>
    <row r="4758" customFormat="false" ht="15.75" hidden="false" customHeight="false" outlineLevel="0" collapsed="false"/>
    <row r="4759" customFormat="false" ht="15.75" hidden="false" customHeight="false" outlineLevel="0" collapsed="false"/>
    <row r="4760" customFormat="false" ht="15.75" hidden="false" customHeight="false" outlineLevel="0" collapsed="false"/>
    <row r="4761" customFormat="false" ht="15.75" hidden="false" customHeight="false" outlineLevel="0" collapsed="false"/>
    <row r="4762" customFormat="false" ht="15.75" hidden="false" customHeight="false" outlineLevel="0" collapsed="false"/>
    <row r="4763" customFormat="false" ht="15.75" hidden="false" customHeight="false" outlineLevel="0" collapsed="false"/>
    <row r="4764" customFormat="false" ht="15.75" hidden="false" customHeight="false" outlineLevel="0" collapsed="false"/>
    <row r="4765" customFormat="false" ht="15.75" hidden="false" customHeight="false" outlineLevel="0" collapsed="false"/>
    <row r="4766" customFormat="false" ht="15.75" hidden="false" customHeight="false" outlineLevel="0" collapsed="false"/>
    <row r="4767" customFormat="false" ht="15.75" hidden="false" customHeight="false" outlineLevel="0" collapsed="false"/>
    <row r="4768" customFormat="false" ht="15.75" hidden="false" customHeight="false" outlineLevel="0" collapsed="false"/>
    <row r="4769" customFormat="false" ht="15.75" hidden="false" customHeight="false" outlineLevel="0" collapsed="false"/>
    <row r="4770" customFormat="false" ht="15.75" hidden="false" customHeight="false" outlineLevel="0" collapsed="false"/>
    <row r="4771" customFormat="false" ht="15.75" hidden="false" customHeight="false" outlineLevel="0" collapsed="false"/>
    <row r="4772" customFormat="false" ht="15.75" hidden="false" customHeight="false" outlineLevel="0" collapsed="false"/>
    <row r="4773" customFormat="false" ht="15.75" hidden="false" customHeight="false" outlineLevel="0" collapsed="false"/>
    <row r="4774" customFormat="false" ht="15.75" hidden="false" customHeight="false" outlineLevel="0" collapsed="false"/>
    <row r="4775" customFormat="false" ht="15.75" hidden="false" customHeight="false" outlineLevel="0" collapsed="false"/>
    <row r="4776" customFormat="false" ht="15.75" hidden="false" customHeight="false" outlineLevel="0" collapsed="false"/>
    <row r="4777" customFormat="false" ht="15.75" hidden="false" customHeight="false" outlineLevel="0" collapsed="false"/>
    <row r="4778" customFormat="false" ht="15.75" hidden="false" customHeight="false" outlineLevel="0" collapsed="false"/>
    <row r="4779" customFormat="false" ht="15.75" hidden="false" customHeight="false" outlineLevel="0" collapsed="false"/>
    <row r="4780" customFormat="false" ht="15.75" hidden="false" customHeight="false" outlineLevel="0" collapsed="false"/>
    <row r="4781" customFormat="false" ht="15.75" hidden="false" customHeight="false" outlineLevel="0" collapsed="false"/>
    <row r="4782" customFormat="false" ht="15.75" hidden="false" customHeight="false" outlineLevel="0" collapsed="false"/>
    <row r="4783" customFormat="false" ht="15.75" hidden="false" customHeight="false" outlineLevel="0" collapsed="false"/>
    <row r="4784" customFormat="false" ht="15.75" hidden="false" customHeight="false" outlineLevel="0" collapsed="false"/>
    <row r="4785" customFormat="false" ht="15.75" hidden="false" customHeight="false" outlineLevel="0" collapsed="false"/>
    <row r="4786" customFormat="false" ht="15.75" hidden="false" customHeight="false" outlineLevel="0" collapsed="false"/>
    <row r="4787" customFormat="false" ht="15.75" hidden="false" customHeight="false" outlineLevel="0" collapsed="false"/>
    <row r="4788" customFormat="false" ht="15.75" hidden="false" customHeight="false" outlineLevel="0" collapsed="false"/>
    <row r="4789" customFormat="false" ht="15.75" hidden="false" customHeight="false" outlineLevel="0" collapsed="false"/>
    <row r="4790" customFormat="false" ht="15.75" hidden="false" customHeight="false" outlineLevel="0" collapsed="false"/>
    <row r="4791" customFormat="false" ht="15.75" hidden="false" customHeight="false" outlineLevel="0" collapsed="false"/>
    <row r="4792" customFormat="false" ht="15.75" hidden="false" customHeight="false" outlineLevel="0" collapsed="false"/>
    <row r="4793" customFormat="false" ht="15.75" hidden="false" customHeight="false" outlineLevel="0" collapsed="false"/>
    <row r="4794" customFormat="false" ht="15.75" hidden="false" customHeight="false" outlineLevel="0" collapsed="false"/>
    <row r="4795" customFormat="false" ht="15.75" hidden="false" customHeight="false" outlineLevel="0" collapsed="false"/>
    <row r="4796" customFormat="false" ht="15.75" hidden="false" customHeight="false" outlineLevel="0" collapsed="false"/>
    <row r="4797" customFormat="false" ht="15.75" hidden="false" customHeight="false" outlineLevel="0" collapsed="false"/>
    <row r="4798" customFormat="false" ht="15.75" hidden="false" customHeight="false" outlineLevel="0" collapsed="false"/>
    <row r="4799" customFormat="false" ht="15.75" hidden="false" customHeight="false" outlineLevel="0" collapsed="false"/>
    <row r="4800" customFormat="false" ht="15.75" hidden="false" customHeight="false" outlineLevel="0" collapsed="false"/>
    <row r="4801" customFormat="false" ht="15.75" hidden="false" customHeight="false" outlineLevel="0" collapsed="false"/>
    <row r="4802" customFormat="false" ht="15.75" hidden="false" customHeight="false" outlineLevel="0" collapsed="false"/>
    <row r="4803" customFormat="false" ht="15.75" hidden="false" customHeight="false" outlineLevel="0" collapsed="false"/>
    <row r="4804" customFormat="false" ht="15.75" hidden="false" customHeight="false" outlineLevel="0" collapsed="false"/>
    <row r="4805" customFormat="false" ht="15.75" hidden="false" customHeight="false" outlineLevel="0" collapsed="false"/>
    <row r="4806" customFormat="false" ht="15.75" hidden="false" customHeight="false" outlineLevel="0" collapsed="false"/>
    <row r="4807" customFormat="false" ht="15.75" hidden="false" customHeight="false" outlineLevel="0" collapsed="false"/>
    <row r="4808" customFormat="false" ht="15.75" hidden="false" customHeight="false" outlineLevel="0" collapsed="false"/>
    <row r="4809" customFormat="false" ht="15.75" hidden="false" customHeight="false" outlineLevel="0" collapsed="false"/>
    <row r="4810" customFormat="false" ht="15.75" hidden="false" customHeight="false" outlineLevel="0" collapsed="false"/>
    <row r="4811" customFormat="false" ht="15.75" hidden="false" customHeight="false" outlineLevel="0" collapsed="false"/>
    <row r="4812" customFormat="false" ht="15.75" hidden="false" customHeight="false" outlineLevel="0" collapsed="false"/>
    <row r="4813" customFormat="false" ht="15.75" hidden="false" customHeight="false" outlineLevel="0" collapsed="false"/>
    <row r="4814" customFormat="false" ht="15.75" hidden="false" customHeight="false" outlineLevel="0" collapsed="false"/>
    <row r="4815" customFormat="false" ht="15.75" hidden="false" customHeight="false" outlineLevel="0" collapsed="false"/>
    <row r="4816" customFormat="false" ht="15.75" hidden="false" customHeight="false" outlineLevel="0" collapsed="false"/>
    <row r="4817" customFormat="false" ht="15.75" hidden="false" customHeight="false" outlineLevel="0" collapsed="false"/>
    <row r="4818" customFormat="false" ht="15.75" hidden="false" customHeight="false" outlineLevel="0" collapsed="false"/>
    <row r="4819" customFormat="false" ht="15.75" hidden="false" customHeight="false" outlineLevel="0" collapsed="false"/>
    <row r="4820" customFormat="false" ht="15.75" hidden="false" customHeight="false" outlineLevel="0" collapsed="false"/>
    <row r="4821" customFormat="false" ht="15.75" hidden="false" customHeight="false" outlineLevel="0" collapsed="false"/>
    <row r="4822" customFormat="false" ht="15.75" hidden="false" customHeight="false" outlineLevel="0" collapsed="false"/>
    <row r="4823" customFormat="false" ht="15.75" hidden="false" customHeight="false" outlineLevel="0" collapsed="false"/>
    <row r="4824" customFormat="false" ht="15.75" hidden="false" customHeight="false" outlineLevel="0" collapsed="false"/>
    <row r="4825" customFormat="false" ht="15.75" hidden="false" customHeight="false" outlineLevel="0" collapsed="false"/>
    <row r="4826" customFormat="false" ht="15.75" hidden="false" customHeight="false" outlineLevel="0" collapsed="false"/>
    <row r="4827" customFormat="false" ht="15.75" hidden="false" customHeight="false" outlineLevel="0" collapsed="false"/>
    <row r="4828" customFormat="false" ht="15.75" hidden="false" customHeight="false" outlineLevel="0" collapsed="false"/>
    <row r="4829" customFormat="false" ht="15.75" hidden="false" customHeight="false" outlineLevel="0" collapsed="false"/>
    <row r="4830" customFormat="false" ht="15.75" hidden="false" customHeight="false" outlineLevel="0" collapsed="false"/>
    <row r="4831" customFormat="false" ht="15.75" hidden="false" customHeight="false" outlineLevel="0" collapsed="false"/>
    <row r="4832" customFormat="false" ht="15.75" hidden="false" customHeight="false" outlineLevel="0" collapsed="false"/>
    <row r="4833" customFormat="false" ht="15.75" hidden="false" customHeight="false" outlineLevel="0" collapsed="false"/>
    <row r="4834" customFormat="false" ht="15.75" hidden="false" customHeight="false" outlineLevel="0" collapsed="false"/>
    <row r="4835" customFormat="false" ht="15.75" hidden="false" customHeight="false" outlineLevel="0" collapsed="false"/>
    <row r="4836" customFormat="false" ht="15.75" hidden="false" customHeight="false" outlineLevel="0" collapsed="false"/>
    <row r="4837" customFormat="false" ht="15.75" hidden="false" customHeight="false" outlineLevel="0" collapsed="false"/>
    <row r="4838" customFormat="false" ht="15.75" hidden="false" customHeight="false" outlineLevel="0" collapsed="false"/>
    <row r="4839" customFormat="false" ht="15.75" hidden="false" customHeight="false" outlineLevel="0" collapsed="false"/>
    <row r="4840" customFormat="false" ht="15.75" hidden="false" customHeight="false" outlineLevel="0" collapsed="false"/>
    <row r="4841" customFormat="false" ht="15.75" hidden="false" customHeight="false" outlineLevel="0" collapsed="false"/>
    <row r="4842" customFormat="false" ht="15.75" hidden="false" customHeight="false" outlineLevel="0" collapsed="false"/>
    <row r="4843" customFormat="false" ht="15.75" hidden="false" customHeight="false" outlineLevel="0" collapsed="false"/>
    <row r="4844" customFormat="false" ht="15.75" hidden="false" customHeight="false" outlineLevel="0" collapsed="false"/>
    <row r="4845" customFormat="false" ht="15.75" hidden="false" customHeight="false" outlineLevel="0" collapsed="false"/>
    <row r="4846" customFormat="false" ht="15.75" hidden="false" customHeight="false" outlineLevel="0" collapsed="false"/>
    <row r="4847" customFormat="false" ht="15.75" hidden="false" customHeight="false" outlineLevel="0" collapsed="false"/>
    <row r="4848" customFormat="false" ht="15.75" hidden="false" customHeight="false" outlineLevel="0" collapsed="false"/>
    <row r="4849" customFormat="false" ht="15.75" hidden="false" customHeight="false" outlineLevel="0" collapsed="false"/>
    <row r="4850" customFormat="false" ht="15.75" hidden="false" customHeight="false" outlineLevel="0" collapsed="false"/>
    <row r="4851" customFormat="false" ht="15.75" hidden="false" customHeight="false" outlineLevel="0" collapsed="false"/>
    <row r="4852" customFormat="false" ht="15.75" hidden="false" customHeight="false" outlineLevel="0" collapsed="false"/>
    <row r="4853" customFormat="false" ht="15.75" hidden="false" customHeight="false" outlineLevel="0" collapsed="false"/>
    <row r="4854" customFormat="false" ht="15.75" hidden="false" customHeight="false" outlineLevel="0" collapsed="false"/>
    <row r="4855" customFormat="false" ht="15.75" hidden="false" customHeight="false" outlineLevel="0" collapsed="false"/>
    <row r="4856" customFormat="false" ht="15.75" hidden="false" customHeight="false" outlineLevel="0" collapsed="false"/>
    <row r="4857" customFormat="false" ht="15.75" hidden="false" customHeight="false" outlineLevel="0" collapsed="false"/>
    <row r="4858" customFormat="false" ht="15.75" hidden="false" customHeight="false" outlineLevel="0" collapsed="false"/>
    <row r="4859" customFormat="false" ht="15.75" hidden="false" customHeight="false" outlineLevel="0" collapsed="false"/>
    <row r="4860" customFormat="false" ht="15.75" hidden="false" customHeight="false" outlineLevel="0" collapsed="false"/>
    <row r="4861" customFormat="false" ht="15.75" hidden="false" customHeight="false" outlineLevel="0" collapsed="false"/>
    <row r="4862" customFormat="false" ht="15.75" hidden="false" customHeight="false" outlineLevel="0" collapsed="false"/>
    <row r="4863" customFormat="false" ht="15.75" hidden="false" customHeight="false" outlineLevel="0" collapsed="false"/>
    <row r="4864" customFormat="false" ht="15.75" hidden="false" customHeight="false" outlineLevel="0" collapsed="false"/>
    <row r="4865" customFormat="false" ht="15.75" hidden="false" customHeight="false" outlineLevel="0" collapsed="false"/>
    <row r="4866" customFormat="false" ht="15.75" hidden="false" customHeight="false" outlineLevel="0" collapsed="false"/>
    <row r="4867" customFormat="false" ht="15.75" hidden="false" customHeight="false" outlineLevel="0" collapsed="false"/>
    <row r="4868" customFormat="false" ht="15.75" hidden="false" customHeight="false" outlineLevel="0" collapsed="false"/>
    <row r="4869" customFormat="false" ht="15.75" hidden="false" customHeight="false" outlineLevel="0" collapsed="false"/>
    <row r="4870" customFormat="false" ht="15.75" hidden="false" customHeight="false" outlineLevel="0" collapsed="false"/>
    <row r="4871" customFormat="false" ht="15.75" hidden="false" customHeight="false" outlineLevel="0" collapsed="false"/>
    <row r="4872" customFormat="false" ht="15.75" hidden="false" customHeight="false" outlineLevel="0" collapsed="false"/>
    <row r="4873" customFormat="false" ht="15.75" hidden="false" customHeight="false" outlineLevel="0" collapsed="false"/>
    <row r="4874" customFormat="false" ht="15.75" hidden="false" customHeight="false" outlineLevel="0" collapsed="false"/>
    <row r="4875" customFormat="false" ht="15.75" hidden="false" customHeight="false" outlineLevel="0" collapsed="false"/>
    <row r="4876" customFormat="false" ht="15.75" hidden="false" customHeight="false" outlineLevel="0" collapsed="false"/>
    <row r="4877" customFormat="false" ht="15.75" hidden="false" customHeight="false" outlineLevel="0" collapsed="false"/>
    <row r="4878" customFormat="false" ht="15.75" hidden="false" customHeight="false" outlineLevel="0" collapsed="false"/>
    <row r="4879" customFormat="false" ht="15.75" hidden="false" customHeight="false" outlineLevel="0" collapsed="false"/>
    <row r="4880" customFormat="false" ht="15.75" hidden="false" customHeight="false" outlineLevel="0" collapsed="false"/>
    <row r="4881" customFormat="false" ht="15.75" hidden="false" customHeight="false" outlineLevel="0" collapsed="false"/>
    <row r="4882" customFormat="false" ht="15.75" hidden="false" customHeight="false" outlineLevel="0" collapsed="false"/>
    <row r="4883" customFormat="false" ht="15.75" hidden="false" customHeight="false" outlineLevel="0" collapsed="false"/>
    <row r="4884" customFormat="false" ht="15.75" hidden="false" customHeight="false" outlineLevel="0" collapsed="false"/>
    <row r="4885" customFormat="false" ht="15.75" hidden="false" customHeight="false" outlineLevel="0" collapsed="false"/>
    <row r="4886" customFormat="false" ht="15.75" hidden="false" customHeight="false" outlineLevel="0" collapsed="false"/>
    <row r="4887" customFormat="false" ht="15.75" hidden="false" customHeight="false" outlineLevel="0" collapsed="false"/>
    <row r="4888" customFormat="false" ht="15.75" hidden="false" customHeight="false" outlineLevel="0" collapsed="false"/>
    <row r="4889" customFormat="false" ht="15.75" hidden="false" customHeight="false" outlineLevel="0" collapsed="false"/>
    <row r="4890" customFormat="false" ht="15.75" hidden="false" customHeight="false" outlineLevel="0" collapsed="false"/>
    <row r="4891" customFormat="false" ht="15.75" hidden="false" customHeight="false" outlineLevel="0" collapsed="false"/>
    <row r="4892" customFormat="false" ht="15.75" hidden="false" customHeight="false" outlineLevel="0" collapsed="false"/>
    <row r="4893" customFormat="false" ht="15.75" hidden="false" customHeight="false" outlineLevel="0" collapsed="false"/>
    <row r="4894" customFormat="false" ht="15.75" hidden="false" customHeight="false" outlineLevel="0" collapsed="false"/>
    <row r="4895" customFormat="false" ht="15.75" hidden="false" customHeight="false" outlineLevel="0" collapsed="false"/>
    <row r="4896" customFormat="false" ht="15.75" hidden="false" customHeight="false" outlineLevel="0" collapsed="false"/>
    <row r="4897" customFormat="false" ht="15.75" hidden="false" customHeight="false" outlineLevel="0" collapsed="false"/>
    <row r="4898" customFormat="false" ht="15.75" hidden="false" customHeight="false" outlineLevel="0" collapsed="false"/>
    <row r="4899" customFormat="false" ht="15.75" hidden="false" customHeight="false" outlineLevel="0" collapsed="false"/>
    <row r="4900" customFormat="false" ht="15.75" hidden="false" customHeight="false" outlineLevel="0" collapsed="false"/>
    <row r="4901" customFormat="false" ht="15.75" hidden="false" customHeight="false" outlineLevel="0" collapsed="false"/>
    <row r="4902" customFormat="false" ht="15.75" hidden="false" customHeight="false" outlineLevel="0" collapsed="false"/>
    <row r="4903" customFormat="false" ht="15.75" hidden="false" customHeight="false" outlineLevel="0" collapsed="false"/>
    <row r="4904" customFormat="false" ht="15.75" hidden="false" customHeight="false" outlineLevel="0" collapsed="false"/>
    <row r="4905" customFormat="false" ht="15.75" hidden="false" customHeight="false" outlineLevel="0" collapsed="false"/>
    <row r="4906" customFormat="false" ht="15.75" hidden="false" customHeight="false" outlineLevel="0" collapsed="false"/>
    <row r="4907" customFormat="false" ht="15.75" hidden="false" customHeight="false" outlineLevel="0" collapsed="false"/>
    <row r="4908" customFormat="false" ht="15.75" hidden="false" customHeight="false" outlineLevel="0" collapsed="false"/>
    <row r="4909" customFormat="false" ht="15.75" hidden="false" customHeight="false" outlineLevel="0" collapsed="false"/>
    <row r="4910" customFormat="false" ht="15.75" hidden="false" customHeight="false" outlineLevel="0" collapsed="false"/>
    <row r="4911" customFormat="false" ht="15.75" hidden="false" customHeight="false" outlineLevel="0" collapsed="false"/>
    <row r="4912" customFormat="false" ht="15.75" hidden="false" customHeight="false" outlineLevel="0" collapsed="false"/>
    <row r="4913" customFormat="false" ht="15.75" hidden="false" customHeight="false" outlineLevel="0" collapsed="false"/>
    <row r="4914" customFormat="false" ht="15.75" hidden="false" customHeight="false" outlineLevel="0" collapsed="false"/>
    <row r="4915" customFormat="false" ht="15.75" hidden="false" customHeight="false" outlineLevel="0" collapsed="false"/>
    <row r="4916" customFormat="false" ht="15.75" hidden="false" customHeight="false" outlineLevel="0" collapsed="false"/>
    <row r="4917" customFormat="false" ht="15.75" hidden="false" customHeight="false" outlineLevel="0" collapsed="false"/>
    <row r="4918" customFormat="false" ht="15.75" hidden="false" customHeight="false" outlineLevel="0" collapsed="false"/>
    <row r="4919" customFormat="false" ht="15.75" hidden="false" customHeight="false" outlineLevel="0" collapsed="false"/>
    <row r="4920" customFormat="false" ht="15.75" hidden="false" customHeight="false" outlineLevel="0" collapsed="false"/>
    <row r="4921" customFormat="false" ht="15.75" hidden="false" customHeight="false" outlineLevel="0" collapsed="false"/>
    <row r="4922" customFormat="false" ht="15.75" hidden="false" customHeight="false" outlineLevel="0" collapsed="false"/>
    <row r="4923" customFormat="false" ht="15.75" hidden="false" customHeight="false" outlineLevel="0" collapsed="false"/>
    <row r="4924" customFormat="false" ht="15.75" hidden="false" customHeight="false" outlineLevel="0" collapsed="false"/>
    <row r="4925" customFormat="false" ht="15.75" hidden="false" customHeight="false" outlineLevel="0" collapsed="false"/>
    <row r="4926" customFormat="false" ht="15.75" hidden="false" customHeight="false" outlineLevel="0" collapsed="false"/>
    <row r="4927" customFormat="false" ht="15.75" hidden="false" customHeight="false" outlineLevel="0" collapsed="false"/>
    <row r="4928" customFormat="false" ht="15.75" hidden="false" customHeight="false" outlineLevel="0" collapsed="false"/>
    <row r="4929" customFormat="false" ht="15.75" hidden="false" customHeight="false" outlineLevel="0" collapsed="false"/>
    <row r="4930" customFormat="false" ht="15.75" hidden="false" customHeight="false" outlineLevel="0" collapsed="false"/>
    <row r="4931" customFormat="false" ht="15.75" hidden="false" customHeight="false" outlineLevel="0" collapsed="false"/>
    <row r="4932" customFormat="false" ht="15.75" hidden="false" customHeight="false" outlineLevel="0" collapsed="false"/>
    <row r="4933" customFormat="false" ht="15.75" hidden="false" customHeight="false" outlineLevel="0" collapsed="false"/>
    <row r="4934" customFormat="false" ht="15.75" hidden="false" customHeight="false" outlineLevel="0" collapsed="false"/>
    <row r="4935" customFormat="false" ht="15.75" hidden="false" customHeight="false" outlineLevel="0" collapsed="false"/>
    <row r="4936" customFormat="false" ht="15.75" hidden="false" customHeight="false" outlineLevel="0" collapsed="false"/>
    <row r="4937" customFormat="false" ht="15.75" hidden="false" customHeight="false" outlineLevel="0" collapsed="false"/>
    <row r="4938" customFormat="false" ht="15.75" hidden="false" customHeight="false" outlineLevel="0" collapsed="false"/>
    <row r="4939" customFormat="false" ht="15.75" hidden="false" customHeight="false" outlineLevel="0" collapsed="false"/>
    <row r="4940" customFormat="false" ht="15.75" hidden="false" customHeight="false" outlineLevel="0" collapsed="false"/>
    <row r="4941" customFormat="false" ht="15.75" hidden="false" customHeight="false" outlineLevel="0" collapsed="false"/>
    <row r="4942" customFormat="false" ht="15.75" hidden="false" customHeight="false" outlineLevel="0" collapsed="false"/>
    <row r="4943" customFormat="false" ht="15.75" hidden="false" customHeight="false" outlineLevel="0" collapsed="false"/>
    <row r="4944" customFormat="false" ht="15.75" hidden="false" customHeight="false" outlineLevel="0" collapsed="false"/>
    <row r="4945" customFormat="false" ht="15.75" hidden="false" customHeight="false" outlineLevel="0" collapsed="false"/>
    <row r="4946" customFormat="false" ht="15.75" hidden="false" customHeight="false" outlineLevel="0" collapsed="false"/>
    <row r="4947" customFormat="false" ht="15.75" hidden="false" customHeight="false" outlineLevel="0" collapsed="false"/>
    <row r="4948" customFormat="false" ht="15.75" hidden="false" customHeight="false" outlineLevel="0" collapsed="false"/>
    <row r="4949" customFormat="false" ht="15.75" hidden="false" customHeight="false" outlineLevel="0" collapsed="false"/>
    <row r="4950" customFormat="false" ht="15.75" hidden="false" customHeight="false" outlineLevel="0" collapsed="false"/>
    <row r="4951" customFormat="false" ht="15.75" hidden="false" customHeight="false" outlineLevel="0" collapsed="false"/>
    <row r="4952" customFormat="false" ht="15.75" hidden="false" customHeight="false" outlineLevel="0" collapsed="false"/>
    <row r="4953" customFormat="false" ht="15.75" hidden="false" customHeight="false" outlineLevel="0" collapsed="false"/>
    <row r="4954" customFormat="false" ht="15.75" hidden="false" customHeight="false" outlineLevel="0" collapsed="false"/>
    <row r="4955" customFormat="false" ht="15.75" hidden="false" customHeight="false" outlineLevel="0" collapsed="false"/>
    <row r="4956" customFormat="false" ht="15.75" hidden="false" customHeight="false" outlineLevel="0" collapsed="false"/>
    <row r="4957" customFormat="false" ht="15.75" hidden="false" customHeight="false" outlineLevel="0" collapsed="false"/>
    <row r="4958" customFormat="false" ht="15.75" hidden="false" customHeight="false" outlineLevel="0" collapsed="false"/>
    <row r="4959" customFormat="false" ht="15.75" hidden="false" customHeight="false" outlineLevel="0" collapsed="false"/>
    <row r="4960" customFormat="false" ht="15.75" hidden="false" customHeight="false" outlineLevel="0" collapsed="false"/>
    <row r="4961" customFormat="false" ht="15.75" hidden="false" customHeight="false" outlineLevel="0" collapsed="false"/>
    <row r="4962" customFormat="false" ht="15.75" hidden="false" customHeight="false" outlineLevel="0" collapsed="false"/>
    <row r="4963" customFormat="false" ht="15.75" hidden="false" customHeight="false" outlineLevel="0" collapsed="false"/>
    <row r="4964" customFormat="false" ht="15.75" hidden="false" customHeight="false" outlineLevel="0" collapsed="false"/>
    <row r="4965" customFormat="false" ht="15.75" hidden="false" customHeight="false" outlineLevel="0" collapsed="false"/>
    <row r="4966" customFormat="false" ht="15.75" hidden="false" customHeight="false" outlineLevel="0" collapsed="false"/>
    <row r="4967" customFormat="false" ht="15.75" hidden="false" customHeight="false" outlineLevel="0" collapsed="false"/>
    <row r="4968" customFormat="false" ht="15.75" hidden="false" customHeight="false" outlineLevel="0" collapsed="false"/>
    <row r="4969" customFormat="false" ht="15.75" hidden="false" customHeight="false" outlineLevel="0" collapsed="false"/>
    <row r="4970" customFormat="false" ht="15.75" hidden="false" customHeight="false" outlineLevel="0" collapsed="false"/>
    <row r="4971" customFormat="false" ht="15.75" hidden="false" customHeight="false" outlineLevel="0" collapsed="false"/>
    <row r="4972" customFormat="false" ht="15.75" hidden="false" customHeight="false" outlineLevel="0" collapsed="false"/>
    <row r="4973" customFormat="false" ht="15.75" hidden="false" customHeight="false" outlineLevel="0" collapsed="false"/>
    <row r="4974" customFormat="false" ht="15.75" hidden="false" customHeight="false" outlineLevel="0" collapsed="false"/>
    <row r="4975" customFormat="false" ht="15.75" hidden="false" customHeight="false" outlineLevel="0" collapsed="false"/>
    <row r="4976" customFormat="false" ht="15.75" hidden="false" customHeight="false" outlineLevel="0" collapsed="false"/>
    <row r="4977" customFormat="false" ht="15.75" hidden="false" customHeight="false" outlineLevel="0" collapsed="false"/>
    <row r="4978" customFormat="false" ht="15.75" hidden="false" customHeight="false" outlineLevel="0" collapsed="false"/>
    <row r="4979" customFormat="false" ht="15.75" hidden="false" customHeight="false" outlineLevel="0" collapsed="false"/>
    <row r="4980" customFormat="false" ht="15.75" hidden="false" customHeight="false" outlineLevel="0" collapsed="false"/>
    <row r="4981" customFormat="false" ht="15.75" hidden="false" customHeight="false" outlineLevel="0" collapsed="false"/>
    <row r="4982" customFormat="false" ht="15.75" hidden="false" customHeight="false" outlineLevel="0" collapsed="false"/>
    <row r="4983" customFormat="false" ht="15.75" hidden="false" customHeight="false" outlineLevel="0" collapsed="false"/>
    <row r="4984" customFormat="false" ht="15.75" hidden="false" customHeight="false" outlineLevel="0" collapsed="false"/>
    <row r="4985" customFormat="false" ht="15.75" hidden="false" customHeight="false" outlineLevel="0" collapsed="false"/>
    <row r="4986" customFormat="false" ht="15.75" hidden="false" customHeight="false" outlineLevel="0" collapsed="false"/>
    <row r="4987" customFormat="false" ht="15.75" hidden="false" customHeight="false" outlineLevel="0" collapsed="false"/>
    <row r="4988" customFormat="false" ht="15.75" hidden="false" customHeight="false" outlineLevel="0" collapsed="false"/>
    <row r="4989" customFormat="false" ht="15.75" hidden="false" customHeight="false" outlineLevel="0" collapsed="false"/>
    <row r="4990" customFormat="false" ht="15.75" hidden="false" customHeight="false" outlineLevel="0" collapsed="false"/>
    <row r="4991" customFormat="false" ht="15.75" hidden="false" customHeight="false" outlineLevel="0" collapsed="false"/>
    <row r="4992" customFormat="false" ht="15.75" hidden="false" customHeight="false" outlineLevel="0" collapsed="false"/>
    <row r="4993" customFormat="false" ht="15.75" hidden="false" customHeight="false" outlineLevel="0" collapsed="false"/>
    <row r="4994" customFormat="false" ht="15.75" hidden="false" customHeight="false" outlineLevel="0" collapsed="false"/>
    <row r="4995" customFormat="false" ht="15.75" hidden="false" customHeight="false" outlineLevel="0" collapsed="false"/>
    <row r="4996" customFormat="false" ht="15.75" hidden="false" customHeight="false" outlineLevel="0" collapsed="false"/>
    <row r="4997" customFormat="false" ht="15.75" hidden="false" customHeight="false" outlineLevel="0" collapsed="false"/>
    <row r="4998" customFormat="false" ht="15.75" hidden="false" customHeight="false" outlineLevel="0" collapsed="false"/>
    <row r="4999" customFormat="false" ht="15.75" hidden="false" customHeight="false" outlineLevel="0" collapsed="false"/>
    <row r="5000" customFormat="false" ht="15.75" hidden="false" customHeight="false" outlineLevel="0" collapsed="false"/>
    <row r="5001" customFormat="false" ht="15.75" hidden="false" customHeight="false" outlineLevel="0" collapsed="false"/>
    <row r="5002" customFormat="false" ht="15.75" hidden="false" customHeight="false" outlineLevel="0" collapsed="false"/>
    <row r="5003" customFormat="false" ht="15.75" hidden="false" customHeight="false" outlineLevel="0" collapsed="false"/>
    <row r="5004" customFormat="false" ht="15.75" hidden="false" customHeight="false" outlineLevel="0" collapsed="false"/>
    <row r="5005" customFormat="false" ht="15.75" hidden="false" customHeight="false" outlineLevel="0" collapsed="false"/>
    <row r="5006" customFormat="false" ht="15.75" hidden="false" customHeight="false" outlineLevel="0" collapsed="false"/>
    <row r="5007" customFormat="false" ht="15.75" hidden="false" customHeight="false" outlineLevel="0" collapsed="false"/>
    <row r="5008" customFormat="false" ht="15.75" hidden="false" customHeight="false" outlineLevel="0" collapsed="false"/>
    <row r="5009" customFormat="false" ht="15.75" hidden="false" customHeight="false" outlineLevel="0" collapsed="false"/>
    <row r="5010" customFormat="false" ht="15.75" hidden="false" customHeight="false" outlineLevel="0" collapsed="false"/>
    <row r="5011" customFormat="false" ht="15.75" hidden="false" customHeight="false" outlineLevel="0" collapsed="false"/>
    <row r="5012" customFormat="false" ht="15.75" hidden="false" customHeight="false" outlineLevel="0" collapsed="false"/>
    <row r="5013" customFormat="false" ht="15.75" hidden="false" customHeight="false" outlineLevel="0" collapsed="false"/>
    <row r="5014" customFormat="false" ht="15.75" hidden="false" customHeight="false" outlineLevel="0" collapsed="false"/>
    <row r="5015" customFormat="false" ht="15.75" hidden="false" customHeight="false" outlineLevel="0" collapsed="false"/>
    <row r="5016" customFormat="false" ht="15.75" hidden="false" customHeight="false" outlineLevel="0" collapsed="false"/>
    <row r="5017" customFormat="false" ht="15.75" hidden="false" customHeight="false" outlineLevel="0" collapsed="false"/>
    <row r="5018" customFormat="false" ht="15.75" hidden="false" customHeight="false" outlineLevel="0" collapsed="false"/>
    <row r="5019" customFormat="false" ht="15.75" hidden="false" customHeight="false" outlineLevel="0" collapsed="false"/>
    <row r="5020" customFormat="false" ht="15.75" hidden="false" customHeight="false" outlineLevel="0" collapsed="false"/>
    <row r="5021" customFormat="false" ht="15.75" hidden="false" customHeight="false" outlineLevel="0" collapsed="false"/>
    <row r="5022" customFormat="false" ht="15.75" hidden="false" customHeight="false" outlineLevel="0" collapsed="false"/>
    <row r="5023" customFormat="false" ht="15.75" hidden="false" customHeight="false" outlineLevel="0" collapsed="false"/>
    <row r="5024" customFormat="false" ht="15.75" hidden="false" customHeight="false" outlineLevel="0" collapsed="false"/>
    <row r="5025" customFormat="false" ht="15.75" hidden="false" customHeight="false" outlineLevel="0" collapsed="false"/>
    <row r="5026" customFormat="false" ht="15.75" hidden="false" customHeight="false" outlineLevel="0" collapsed="false"/>
    <row r="5027" customFormat="false" ht="15.75" hidden="false" customHeight="false" outlineLevel="0" collapsed="false"/>
    <row r="5028" customFormat="false" ht="15.75" hidden="false" customHeight="false" outlineLevel="0" collapsed="false"/>
    <row r="5029" customFormat="false" ht="15.75" hidden="false" customHeight="false" outlineLevel="0" collapsed="false"/>
    <row r="5030" customFormat="false" ht="15.75" hidden="false" customHeight="false" outlineLevel="0" collapsed="false"/>
    <row r="5031" customFormat="false" ht="15.75" hidden="false" customHeight="false" outlineLevel="0" collapsed="false"/>
    <row r="5032" customFormat="false" ht="15.75" hidden="false" customHeight="false" outlineLevel="0" collapsed="false"/>
    <row r="5033" customFormat="false" ht="15.75" hidden="false" customHeight="false" outlineLevel="0" collapsed="false"/>
    <row r="5034" customFormat="false" ht="15.75" hidden="false" customHeight="false" outlineLevel="0" collapsed="false"/>
    <row r="5035" customFormat="false" ht="15.75" hidden="false" customHeight="false" outlineLevel="0" collapsed="false"/>
    <row r="5036" customFormat="false" ht="15.75" hidden="false" customHeight="false" outlineLevel="0" collapsed="false"/>
    <row r="5037" customFormat="false" ht="15.75" hidden="false" customHeight="false" outlineLevel="0" collapsed="false"/>
    <row r="5038" customFormat="false" ht="15.75" hidden="false" customHeight="false" outlineLevel="0" collapsed="false"/>
    <row r="5039" customFormat="false" ht="15.75" hidden="false" customHeight="false" outlineLevel="0" collapsed="false"/>
    <row r="5040" customFormat="false" ht="15.75" hidden="false" customHeight="false" outlineLevel="0" collapsed="false"/>
    <row r="5041" customFormat="false" ht="15.75" hidden="false" customHeight="false" outlineLevel="0" collapsed="false"/>
    <row r="5042" customFormat="false" ht="15.75" hidden="false" customHeight="false" outlineLevel="0" collapsed="false"/>
    <row r="5043" customFormat="false" ht="15.75" hidden="false" customHeight="false" outlineLevel="0" collapsed="false"/>
    <row r="5044" customFormat="false" ht="15.75" hidden="false" customHeight="false" outlineLevel="0" collapsed="false"/>
    <row r="5045" customFormat="false" ht="15.75" hidden="false" customHeight="false" outlineLevel="0" collapsed="false"/>
    <row r="5046" customFormat="false" ht="15.75" hidden="false" customHeight="false" outlineLevel="0" collapsed="false"/>
    <row r="5047" customFormat="false" ht="15.75" hidden="false" customHeight="false" outlineLevel="0" collapsed="false"/>
    <row r="5048" customFormat="false" ht="15.75" hidden="false" customHeight="false" outlineLevel="0" collapsed="false"/>
    <row r="5049" customFormat="false" ht="15.75" hidden="false" customHeight="false" outlineLevel="0" collapsed="false"/>
    <row r="5050" customFormat="false" ht="15.75" hidden="false" customHeight="false" outlineLevel="0" collapsed="false"/>
    <row r="5051" customFormat="false" ht="15.75" hidden="false" customHeight="false" outlineLevel="0" collapsed="false"/>
    <row r="5052" customFormat="false" ht="15.75" hidden="false" customHeight="false" outlineLevel="0" collapsed="false"/>
    <row r="5053" customFormat="false" ht="15.75" hidden="false" customHeight="false" outlineLevel="0" collapsed="false"/>
    <row r="5054" customFormat="false" ht="15.75" hidden="false" customHeight="false" outlineLevel="0" collapsed="false"/>
    <row r="5055" customFormat="false" ht="15.75" hidden="false" customHeight="false" outlineLevel="0" collapsed="false"/>
    <row r="5056" customFormat="false" ht="15.75" hidden="false" customHeight="false" outlineLevel="0" collapsed="false"/>
    <row r="5057" customFormat="false" ht="15.75" hidden="false" customHeight="false" outlineLevel="0" collapsed="false"/>
    <row r="5058" customFormat="false" ht="15.75" hidden="false" customHeight="false" outlineLevel="0" collapsed="false"/>
    <row r="5059" customFormat="false" ht="15.75" hidden="false" customHeight="false" outlineLevel="0" collapsed="false"/>
    <row r="5060" customFormat="false" ht="15.75" hidden="false" customHeight="false" outlineLevel="0" collapsed="false"/>
    <row r="5061" customFormat="false" ht="15.75" hidden="false" customHeight="false" outlineLevel="0" collapsed="false"/>
    <row r="5062" customFormat="false" ht="15.75" hidden="false" customHeight="false" outlineLevel="0" collapsed="false"/>
    <row r="5063" customFormat="false" ht="15.75" hidden="false" customHeight="false" outlineLevel="0" collapsed="false"/>
    <row r="5064" customFormat="false" ht="15.75" hidden="false" customHeight="false" outlineLevel="0" collapsed="false"/>
    <row r="5065" customFormat="false" ht="15.75" hidden="false" customHeight="false" outlineLevel="0" collapsed="false"/>
    <row r="5066" customFormat="false" ht="15.75" hidden="false" customHeight="false" outlineLevel="0" collapsed="false"/>
    <row r="5067" customFormat="false" ht="15.75" hidden="false" customHeight="false" outlineLevel="0" collapsed="false"/>
    <row r="5068" customFormat="false" ht="15.75" hidden="false" customHeight="false" outlineLevel="0" collapsed="false"/>
    <row r="5069" customFormat="false" ht="15.75" hidden="false" customHeight="false" outlineLevel="0" collapsed="false"/>
    <row r="5070" customFormat="false" ht="15.75" hidden="false" customHeight="false" outlineLevel="0" collapsed="false"/>
    <row r="5071" customFormat="false" ht="15.75" hidden="false" customHeight="false" outlineLevel="0" collapsed="false"/>
    <row r="5072" customFormat="false" ht="15.75" hidden="false" customHeight="false" outlineLevel="0" collapsed="false"/>
    <row r="5073" customFormat="false" ht="15.75" hidden="false" customHeight="false" outlineLevel="0" collapsed="false"/>
    <row r="5074" customFormat="false" ht="15.75" hidden="false" customHeight="false" outlineLevel="0" collapsed="false"/>
    <row r="5075" customFormat="false" ht="15.75" hidden="false" customHeight="false" outlineLevel="0" collapsed="false"/>
    <row r="5076" customFormat="false" ht="15.75" hidden="false" customHeight="false" outlineLevel="0" collapsed="false"/>
    <row r="5077" customFormat="false" ht="15.75" hidden="false" customHeight="false" outlineLevel="0" collapsed="false"/>
    <row r="5078" customFormat="false" ht="15.75" hidden="false" customHeight="false" outlineLevel="0" collapsed="false"/>
    <row r="5079" customFormat="false" ht="15.75" hidden="false" customHeight="false" outlineLevel="0" collapsed="false"/>
    <row r="5080" customFormat="false" ht="15.75" hidden="false" customHeight="false" outlineLevel="0" collapsed="false"/>
    <row r="5081" customFormat="false" ht="15.75" hidden="false" customHeight="false" outlineLevel="0" collapsed="false"/>
    <row r="5082" customFormat="false" ht="15.75" hidden="false" customHeight="false" outlineLevel="0" collapsed="false"/>
    <row r="5083" customFormat="false" ht="15.75" hidden="false" customHeight="false" outlineLevel="0" collapsed="false"/>
    <row r="5084" customFormat="false" ht="15.75" hidden="false" customHeight="false" outlineLevel="0" collapsed="false"/>
    <row r="5085" customFormat="false" ht="15.75" hidden="false" customHeight="false" outlineLevel="0" collapsed="false"/>
    <row r="5086" customFormat="false" ht="15.75" hidden="false" customHeight="false" outlineLevel="0" collapsed="false"/>
    <row r="5087" customFormat="false" ht="15.75" hidden="false" customHeight="false" outlineLevel="0" collapsed="false"/>
    <row r="5088" customFormat="false" ht="15.75" hidden="false" customHeight="false" outlineLevel="0" collapsed="false"/>
    <row r="5089" customFormat="false" ht="15.75" hidden="false" customHeight="false" outlineLevel="0" collapsed="false"/>
    <row r="5090" customFormat="false" ht="15.75" hidden="false" customHeight="false" outlineLevel="0" collapsed="false"/>
    <row r="5091" customFormat="false" ht="15.75" hidden="false" customHeight="false" outlineLevel="0" collapsed="false"/>
    <row r="5092" customFormat="false" ht="15.75" hidden="false" customHeight="false" outlineLevel="0" collapsed="false"/>
    <row r="5093" customFormat="false" ht="15.75" hidden="false" customHeight="false" outlineLevel="0" collapsed="false"/>
    <row r="5094" customFormat="false" ht="15.75" hidden="false" customHeight="false" outlineLevel="0" collapsed="false"/>
    <row r="5095" customFormat="false" ht="15.75" hidden="false" customHeight="false" outlineLevel="0" collapsed="false"/>
    <row r="5096" customFormat="false" ht="15.75" hidden="false" customHeight="false" outlineLevel="0" collapsed="false"/>
    <row r="5097" customFormat="false" ht="15.75" hidden="false" customHeight="false" outlineLevel="0" collapsed="false"/>
    <row r="5098" customFormat="false" ht="15.75" hidden="false" customHeight="false" outlineLevel="0" collapsed="false"/>
    <row r="5099" customFormat="false" ht="15.75" hidden="false" customHeight="false" outlineLevel="0" collapsed="false"/>
    <row r="5100" customFormat="false" ht="15.75" hidden="false" customHeight="false" outlineLevel="0" collapsed="false"/>
    <row r="5101" customFormat="false" ht="15.75" hidden="false" customHeight="false" outlineLevel="0" collapsed="false"/>
    <row r="5102" customFormat="false" ht="15.75" hidden="false" customHeight="false" outlineLevel="0" collapsed="false"/>
    <row r="5103" customFormat="false" ht="15.75" hidden="false" customHeight="false" outlineLevel="0" collapsed="false"/>
    <row r="5104" customFormat="false" ht="15.75" hidden="false" customHeight="false" outlineLevel="0" collapsed="false"/>
    <row r="5105" customFormat="false" ht="15.75" hidden="false" customHeight="false" outlineLevel="0" collapsed="false"/>
    <row r="5106" customFormat="false" ht="15.75" hidden="false" customHeight="false" outlineLevel="0" collapsed="false"/>
    <row r="5107" customFormat="false" ht="15.75" hidden="false" customHeight="false" outlineLevel="0" collapsed="false"/>
    <row r="5108" customFormat="false" ht="15.75" hidden="false" customHeight="false" outlineLevel="0" collapsed="false"/>
    <row r="5109" customFormat="false" ht="15.75" hidden="false" customHeight="false" outlineLevel="0" collapsed="false"/>
    <row r="5110" customFormat="false" ht="15.75" hidden="false" customHeight="false" outlineLevel="0" collapsed="false"/>
    <row r="5111" customFormat="false" ht="15.75" hidden="false" customHeight="false" outlineLevel="0" collapsed="false"/>
    <row r="5112" customFormat="false" ht="15.75" hidden="false" customHeight="false" outlineLevel="0" collapsed="false"/>
    <row r="5113" customFormat="false" ht="15.75" hidden="false" customHeight="false" outlineLevel="0" collapsed="false"/>
    <row r="5114" customFormat="false" ht="15.75" hidden="false" customHeight="false" outlineLevel="0" collapsed="false"/>
    <row r="5115" customFormat="false" ht="15.75" hidden="false" customHeight="false" outlineLevel="0" collapsed="false"/>
    <row r="5116" customFormat="false" ht="15.75" hidden="false" customHeight="false" outlineLevel="0" collapsed="false"/>
    <row r="5117" customFormat="false" ht="15.75" hidden="false" customHeight="false" outlineLevel="0" collapsed="false"/>
    <row r="5118" customFormat="false" ht="15.75" hidden="false" customHeight="false" outlineLevel="0" collapsed="false"/>
    <row r="5119" customFormat="false" ht="15.75" hidden="false" customHeight="false" outlineLevel="0" collapsed="false"/>
    <row r="5120" customFormat="false" ht="15.75" hidden="false" customHeight="false" outlineLevel="0" collapsed="false"/>
    <row r="5121" customFormat="false" ht="15.75" hidden="false" customHeight="false" outlineLevel="0" collapsed="false"/>
    <row r="5122" customFormat="false" ht="15.75" hidden="false" customHeight="false" outlineLevel="0" collapsed="false"/>
    <row r="5123" customFormat="false" ht="15.75" hidden="false" customHeight="false" outlineLevel="0" collapsed="false"/>
    <row r="5124" customFormat="false" ht="15.75" hidden="false" customHeight="false" outlineLevel="0" collapsed="false"/>
    <row r="5125" customFormat="false" ht="15.75" hidden="false" customHeight="false" outlineLevel="0" collapsed="false"/>
    <row r="5126" customFormat="false" ht="15.75" hidden="false" customHeight="false" outlineLevel="0" collapsed="false"/>
    <row r="5127" customFormat="false" ht="15.75" hidden="false" customHeight="false" outlineLevel="0" collapsed="false"/>
    <row r="5128" customFormat="false" ht="15.75" hidden="false" customHeight="false" outlineLevel="0" collapsed="false"/>
    <row r="5129" customFormat="false" ht="15.75" hidden="false" customHeight="false" outlineLevel="0" collapsed="false"/>
    <row r="5130" customFormat="false" ht="15.75" hidden="false" customHeight="false" outlineLevel="0" collapsed="false"/>
    <row r="5131" customFormat="false" ht="15.75" hidden="false" customHeight="false" outlineLevel="0" collapsed="false"/>
    <row r="5132" customFormat="false" ht="15.75" hidden="false" customHeight="false" outlineLevel="0" collapsed="false"/>
    <row r="5133" customFormat="false" ht="15.75" hidden="false" customHeight="false" outlineLevel="0" collapsed="false"/>
    <row r="5134" customFormat="false" ht="15.75" hidden="false" customHeight="false" outlineLevel="0" collapsed="false"/>
    <row r="5135" customFormat="false" ht="15.75" hidden="false" customHeight="false" outlineLevel="0" collapsed="false"/>
    <row r="5136" customFormat="false" ht="15.75" hidden="false" customHeight="false" outlineLevel="0" collapsed="false"/>
    <row r="5137" customFormat="false" ht="15.75" hidden="false" customHeight="false" outlineLevel="0" collapsed="false"/>
    <row r="5138" customFormat="false" ht="15.75" hidden="false" customHeight="false" outlineLevel="0" collapsed="false"/>
    <row r="5139" customFormat="false" ht="15.75" hidden="false" customHeight="false" outlineLevel="0" collapsed="false"/>
    <row r="5140" customFormat="false" ht="15.75" hidden="false" customHeight="false" outlineLevel="0" collapsed="false"/>
    <row r="5141" customFormat="false" ht="15.75" hidden="false" customHeight="false" outlineLevel="0" collapsed="false"/>
    <row r="5142" customFormat="false" ht="15.75" hidden="false" customHeight="false" outlineLevel="0" collapsed="false"/>
    <row r="5143" customFormat="false" ht="15.75" hidden="false" customHeight="false" outlineLevel="0" collapsed="false"/>
    <row r="5144" customFormat="false" ht="15.75" hidden="false" customHeight="false" outlineLevel="0" collapsed="false"/>
    <row r="5145" customFormat="false" ht="15.75" hidden="false" customHeight="false" outlineLevel="0" collapsed="false"/>
    <row r="5146" customFormat="false" ht="15.75" hidden="false" customHeight="false" outlineLevel="0" collapsed="false"/>
    <row r="5147" customFormat="false" ht="15.75" hidden="false" customHeight="false" outlineLevel="0" collapsed="false"/>
    <row r="5148" customFormat="false" ht="15.75" hidden="false" customHeight="false" outlineLevel="0" collapsed="false"/>
    <row r="5149" customFormat="false" ht="15.75" hidden="false" customHeight="false" outlineLevel="0" collapsed="false"/>
    <row r="5150" customFormat="false" ht="15.75" hidden="false" customHeight="false" outlineLevel="0" collapsed="false"/>
    <row r="5151" customFormat="false" ht="15.75" hidden="false" customHeight="false" outlineLevel="0" collapsed="false"/>
    <row r="5152" customFormat="false" ht="15.75" hidden="false" customHeight="false" outlineLevel="0" collapsed="false"/>
    <row r="5153" customFormat="false" ht="15.75" hidden="false" customHeight="false" outlineLevel="0" collapsed="false"/>
    <row r="5154" customFormat="false" ht="15.75" hidden="false" customHeight="false" outlineLevel="0" collapsed="false"/>
    <row r="5155" customFormat="false" ht="15.75" hidden="false" customHeight="false" outlineLevel="0" collapsed="false"/>
    <row r="5156" customFormat="false" ht="15.75" hidden="false" customHeight="false" outlineLevel="0" collapsed="false"/>
    <row r="5157" customFormat="false" ht="15.75" hidden="false" customHeight="false" outlineLevel="0" collapsed="false"/>
    <row r="5158" customFormat="false" ht="15.75" hidden="false" customHeight="false" outlineLevel="0" collapsed="false"/>
    <row r="5159" customFormat="false" ht="15.75" hidden="false" customHeight="false" outlineLevel="0" collapsed="false"/>
    <row r="5160" customFormat="false" ht="15.75" hidden="false" customHeight="false" outlineLevel="0" collapsed="false"/>
    <row r="5161" customFormat="false" ht="15.75" hidden="false" customHeight="false" outlineLevel="0" collapsed="false"/>
    <row r="5162" customFormat="false" ht="15.75" hidden="false" customHeight="false" outlineLevel="0" collapsed="false"/>
    <row r="5163" customFormat="false" ht="15.75" hidden="false" customHeight="false" outlineLevel="0" collapsed="false"/>
    <row r="5164" customFormat="false" ht="15.75" hidden="false" customHeight="false" outlineLevel="0" collapsed="false"/>
    <row r="5165" customFormat="false" ht="15.75" hidden="false" customHeight="false" outlineLevel="0" collapsed="false"/>
    <row r="5166" customFormat="false" ht="15.75" hidden="false" customHeight="false" outlineLevel="0" collapsed="false"/>
    <row r="5167" customFormat="false" ht="15.75" hidden="false" customHeight="false" outlineLevel="0" collapsed="false"/>
    <row r="5168" customFormat="false" ht="15.75" hidden="false" customHeight="false" outlineLevel="0" collapsed="false"/>
    <row r="5169" customFormat="false" ht="15.75" hidden="false" customHeight="false" outlineLevel="0" collapsed="false"/>
    <row r="5170" customFormat="false" ht="15.75" hidden="false" customHeight="false" outlineLevel="0" collapsed="false"/>
    <row r="5171" customFormat="false" ht="15.75" hidden="false" customHeight="false" outlineLevel="0" collapsed="false"/>
    <row r="5172" customFormat="false" ht="15.75" hidden="false" customHeight="false" outlineLevel="0" collapsed="false"/>
    <row r="5173" customFormat="false" ht="15.75" hidden="false" customHeight="false" outlineLevel="0" collapsed="false"/>
    <row r="5174" customFormat="false" ht="15.75" hidden="false" customHeight="false" outlineLevel="0" collapsed="false"/>
    <row r="5175" customFormat="false" ht="15.75" hidden="false" customHeight="false" outlineLevel="0" collapsed="false"/>
    <row r="5176" customFormat="false" ht="15.75" hidden="false" customHeight="false" outlineLevel="0" collapsed="false"/>
    <row r="5177" customFormat="false" ht="15.75" hidden="false" customHeight="false" outlineLevel="0" collapsed="false"/>
    <row r="5178" customFormat="false" ht="15.75" hidden="false" customHeight="false" outlineLevel="0" collapsed="false"/>
    <row r="5179" customFormat="false" ht="15.75" hidden="false" customHeight="false" outlineLevel="0" collapsed="false"/>
    <row r="5180" customFormat="false" ht="15.75" hidden="false" customHeight="false" outlineLevel="0" collapsed="false"/>
    <row r="5181" customFormat="false" ht="15.75" hidden="false" customHeight="false" outlineLevel="0" collapsed="false"/>
    <row r="5182" customFormat="false" ht="15.75" hidden="false" customHeight="false" outlineLevel="0" collapsed="false"/>
    <row r="5183" customFormat="false" ht="15.75" hidden="false" customHeight="false" outlineLevel="0" collapsed="false"/>
    <row r="5184" customFormat="false" ht="15.75" hidden="false" customHeight="false" outlineLevel="0" collapsed="false"/>
    <row r="5185" customFormat="false" ht="15.75" hidden="false" customHeight="false" outlineLevel="0" collapsed="false"/>
    <row r="5186" customFormat="false" ht="15.75" hidden="false" customHeight="false" outlineLevel="0" collapsed="false"/>
    <row r="5187" customFormat="false" ht="15.75" hidden="false" customHeight="false" outlineLevel="0" collapsed="false"/>
    <row r="5188" customFormat="false" ht="15.75" hidden="false" customHeight="false" outlineLevel="0" collapsed="false"/>
    <row r="5189" customFormat="false" ht="15.75" hidden="false" customHeight="false" outlineLevel="0" collapsed="false"/>
    <row r="5190" customFormat="false" ht="15.75" hidden="false" customHeight="false" outlineLevel="0" collapsed="false"/>
    <row r="5191" customFormat="false" ht="15.75" hidden="false" customHeight="false" outlineLevel="0" collapsed="false"/>
    <row r="5192" customFormat="false" ht="15.75" hidden="false" customHeight="false" outlineLevel="0" collapsed="false"/>
    <row r="5193" customFormat="false" ht="15.75" hidden="false" customHeight="false" outlineLevel="0" collapsed="false"/>
    <row r="5194" customFormat="false" ht="15.75" hidden="false" customHeight="false" outlineLevel="0" collapsed="false"/>
    <row r="5195" customFormat="false" ht="15.75" hidden="false" customHeight="false" outlineLevel="0" collapsed="false"/>
    <row r="5196" customFormat="false" ht="15.75" hidden="false" customHeight="false" outlineLevel="0" collapsed="false"/>
    <row r="5197" customFormat="false" ht="15.75" hidden="false" customHeight="false" outlineLevel="0" collapsed="false"/>
    <row r="5198" customFormat="false" ht="15.75" hidden="false" customHeight="false" outlineLevel="0" collapsed="false"/>
    <row r="5199" customFormat="false" ht="15.75" hidden="false" customHeight="false" outlineLevel="0" collapsed="false"/>
    <row r="5200" customFormat="false" ht="15.75" hidden="false" customHeight="false" outlineLevel="0" collapsed="false"/>
    <row r="5201" customFormat="false" ht="15.75" hidden="false" customHeight="false" outlineLevel="0" collapsed="false"/>
    <row r="5202" customFormat="false" ht="15.75" hidden="false" customHeight="false" outlineLevel="0" collapsed="false"/>
    <row r="5203" customFormat="false" ht="15.75" hidden="false" customHeight="false" outlineLevel="0" collapsed="false"/>
    <row r="5204" customFormat="false" ht="15.75" hidden="false" customHeight="false" outlineLevel="0" collapsed="false"/>
    <row r="5205" customFormat="false" ht="15.75" hidden="false" customHeight="false" outlineLevel="0" collapsed="false"/>
    <row r="5206" customFormat="false" ht="15.75" hidden="false" customHeight="false" outlineLevel="0" collapsed="false"/>
    <row r="5207" customFormat="false" ht="15.75" hidden="false" customHeight="false" outlineLevel="0" collapsed="false"/>
    <row r="5208" customFormat="false" ht="15.75" hidden="false" customHeight="false" outlineLevel="0" collapsed="false"/>
    <row r="5209" customFormat="false" ht="15.75" hidden="false" customHeight="false" outlineLevel="0" collapsed="false"/>
    <row r="5210" customFormat="false" ht="15.75" hidden="false" customHeight="false" outlineLevel="0" collapsed="false"/>
    <row r="5211" customFormat="false" ht="15.75" hidden="false" customHeight="false" outlineLevel="0" collapsed="false"/>
    <row r="5212" customFormat="false" ht="15.75" hidden="false" customHeight="false" outlineLevel="0" collapsed="false"/>
    <row r="5213" customFormat="false" ht="15.75" hidden="false" customHeight="false" outlineLevel="0" collapsed="false"/>
    <row r="5214" customFormat="false" ht="15.75" hidden="false" customHeight="false" outlineLevel="0" collapsed="false"/>
    <row r="5215" customFormat="false" ht="15.75" hidden="false" customHeight="false" outlineLevel="0" collapsed="false"/>
    <row r="5216" customFormat="false" ht="15.75" hidden="false" customHeight="false" outlineLevel="0" collapsed="false"/>
    <row r="5217" customFormat="false" ht="15.75" hidden="false" customHeight="false" outlineLevel="0" collapsed="false"/>
    <row r="5218" customFormat="false" ht="15.75" hidden="false" customHeight="false" outlineLevel="0" collapsed="false"/>
    <row r="5219" customFormat="false" ht="15.75" hidden="false" customHeight="false" outlineLevel="0" collapsed="false"/>
    <row r="5220" customFormat="false" ht="15.75" hidden="false" customHeight="false" outlineLevel="0" collapsed="false"/>
    <row r="5221" customFormat="false" ht="15.75" hidden="false" customHeight="false" outlineLevel="0" collapsed="false"/>
    <row r="5222" customFormat="false" ht="15.75" hidden="false" customHeight="false" outlineLevel="0" collapsed="false"/>
    <row r="5223" customFormat="false" ht="15.75" hidden="false" customHeight="false" outlineLevel="0" collapsed="false"/>
    <row r="5224" customFormat="false" ht="15.75" hidden="false" customHeight="false" outlineLevel="0" collapsed="false"/>
    <row r="5225" customFormat="false" ht="15.75" hidden="false" customHeight="false" outlineLevel="0" collapsed="false"/>
    <row r="5226" customFormat="false" ht="15.75" hidden="false" customHeight="false" outlineLevel="0" collapsed="false"/>
    <row r="5227" customFormat="false" ht="15.75" hidden="false" customHeight="false" outlineLevel="0" collapsed="false"/>
    <row r="5228" customFormat="false" ht="15.75" hidden="false" customHeight="false" outlineLevel="0" collapsed="false"/>
    <row r="5229" customFormat="false" ht="15.75" hidden="false" customHeight="false" outlineLevel="0" collapsed="false"/>
    <row r="5230" customFormat="false" ht="15.75" hidden="false" customHeight="false" outlineLevel="0" collapsed="false"/>
    <row r="5231" customFormat="false" ht="15.75" hidden="false" customHeight="false" outlineLevel="0" collapsed="false"/>
    <row r="5232" customFormat="false" ht="15.75" hidden="false" customHeight="false" outlineLevel="0" collapsed="false"/>
    <row r="5233" customFormat="false" ht="15.75" hidden="false" customHeight="false" outlineLevel="0" collapsed="false"/>
    <row r="5234" customFormat="false" ht="15.75" hidden="false" customHeight="false" outlineLevel="0" collapsed="false"/>
    <row r="5235" customFormat="false" ht="15.75" hidden="false" customHeight="false" outlineLevel="0" collapsed="false"/>
    <row r="5236" customFormat="false" ht="15.75" hidden="false" customHeight="false" outlineLevel="0" collapsed="false"/>
    <row r="5237" customFormat="false" ht="15.75" hidden="false" customHeight="false" outlineLevel="0" collapsed="false"/>
    <row r="5238" customFormat="false" ht="15.75" hidden="false" customHeight="false" outlineLevel="0" collapsed="false"/>
    <row r="5239" customFormat="false" ht="15.75" hidden="false" customHeight="false" outlineLevel="0" collapsed="false"/>
    <row r="5240" customFormat="false" ht="15.75" hidden="false" customHeight="false" outlineLevel="0" collapsed="false"/>
    <row r="5241" customFormat="false" ht="15.75" hidden="false" customHeight="false" outlineLevel="0" collapsed="false"/>
    <row r="5242" customFormat="false" ht="15.75" hidden="false" customHeight="false" outlineLevel="0" collapsed="false"/>
    <row r="5243" customFormat="false" ht="15.75" hidden="false" customHeight="false" outlineLevel="0" collapsed="false"/>
    <row r="5244" customFormat="false" ht="15.75" hidden="false" customHeight="false" outlineLevel="0" collapsed="false"/>
    <row r="5245" customFormat="false" ht="15.75" hidden="false" customHeight="false" outlineLevel="0" collapsed="false"/>
    <row r="5246" customFormat="false" ht="15.75" hidden="false" customHeight="false" outlineLevel="0" collapsed="false"/>
    <row r="5247" customFormat="false" ht="15.75" hidden="false" customHeight="false" outlineLevel="0" collapsed="false"/>
    <row r="5248" customFormat="false" ht="15.75" hidden="false" customHeight="false" outlineLevel="0" collapsed="false"/>
    <row r="5249" customFormat="false" ht="15.75" hidden="false" customHeight="false" outlineLevel="0" collapsed="false"/>
    <row r="5250" customFormat="false" ht="15.75" hidden="false" customHeight="false" outlineLevel="0" collapsed="false"/>
    <row r="5251" customFormat="false" ht="15.75" hidden="false" customHeight="false" outlineLevel="0" collapsed="false"/>
    <row r="5252" customFormat="false" ht="15.75" hidden="false" customHeight="false" outlineLevel="0" collapsed="false"/>
    <row r="5253" customFormat="false" ht="15.75" hidden="false" customHeight="false" outlineLevel="0" collapsed="false"/>
    <row r="5254" customFormat="false" ht="15.75" hidden="false" customHeight="false" outlineLevel="0" collapsed="false"/>
    <row r="5255" customFormat="false" ht="15.75" hidden="false" customHeight="false" outlineLevel="0" collapsed="false"/>
    <row r="5256" customFormat="false" ht="15.75" hidden="false" customHeight="false" outlineLevel="0" collapsed="false"/>
    <row r="5257" customFormat="false" ht="15.75" hidden="false" customHeight="false" outlineLevel="0" collapsed="false"/>
    <row r="5258" customFormat="false" ht="15.75" hidden="false" customHeight="false" outlineLevel="0" collapsed="false"/>
    <row r="5259" customFormat="false" ht="15.75" hidden="false" customHeight="false" outlineLevel="0" collapsed="false"/>
    <row r="5260" customFormat="false" ht="15.75" hidden="false" customHeight="false" outlineLevel="0" collapsed="false"/>
    <row r="5261" customFormat="false" ht="15.75" hidden="false" customHeight="false" outlineLevel="0" collapsed="false"/>
    <row r="5262" customFormat="false" ht="15.75" hidden="false" customHeight="false" outlineLevel="0" collapsed="false"/>
    <row r="5263" customFormat="false" ht="15.75" hidden="false" customHeight="false" outlineLevel="0" collapsed="false"/>
    <row r="5264" customFormat="false" ht="15.75" hidden="false" customHeight="false" outlineLevel="0" collapsed="false"/>
    <row r="5265" customFormat="false" ht="15.75" hidden="false" customHeight="false" outlineLevel="0" collapsed="false"/>
    <row r="5266" customFormat="false" ht="15.75" hidden="false" customHeight="false" outlineLevel="0" collapsed="false"/>
    <row r="5267" customFormat="false" ht="15.75" hidden="false" customHeight="false" outlineLevel="0" collapsed="false"/>
    <row r="5268" customFormat="false" ht="15.75" hidden="false" customHeight="false" outlineLevel="0" collapsed="false"/>
    <row r="5269" customFormat="false" ht="15.75" hidden="false" customHeight="false" outlineLevel="0" collapsed="false"/>
    <row r="5270" customFormat="false" ht="15.75" hidden="false" customHeight="false" outlineLevel="0" collapsed="false"/>
    <row r="5271" customFormat="false" ht="15.75" hidden="false" customHeight="false" outlineLevel="0" collapsed="false"/>
    <row r="5272" customFormat="false" ht="15.75" hidden="false" customHeight="false" outlineLevel="0" collapsed="false"/>
    <row r="5273" customFormat="false" ht="15.75" hidden="false" customHeight="false" outlineLevel="0" collapsed="false"/>
    <row r="5274" customFormat="false" ht="15.75" hidden="false" customHeight="false" outlineLevel="0" collapsed="false"/>
    <row r="5275" customFormat="false" ht="15.75" hidden="false" customHeight="false" outlineLevel="0" collapsed="false"/>
    <row r="5276" customFormat="false" ht="15.75" hidden="false" customHeight="false" outlineLevel="0" collapsed="false"/>
    <row r="5277" customFormat="false" ht="15.75" hidden="false" customHeight="false" outlineLevel="0" collapsed="false"/>
    <row r="5278" customFormat="false" ht="15.75" hidden="false" customHeight="false" outlineLevel="0" collapsed="false"/>
    <row r="5279" customFormat="false" ht="15.75" hidden="false" customHeight="false" outlineLevel="0" collapsed="false"/>
    <row r="5280" customFormat="false" ht="15.75" hidden="false" customHeight="false" outlineLevel="0" collapsed="false"/>
    <row r="5281" customFormat="false" ht="15.75" hidden="false" customHeight="false" outlineLevel="0" collapsed="false"/>
    <row r="5282" customFormat="false" ht="15.75" hidden="false" customHeight="false" outlineLevel="0" collapsed="false"/>
    <row r="5283" customFormat="false" ht="15.75" hidden="false" customHeight="false" outlineLevel="0" collapsed="false"/>
    <row r="5284" customFormat="false" ht="15.75" hidden="false" customHeight="false" outlineLevel="0" collapsed="false"/>
    <row r="5285" customFormat="false" ht="15.75" hidden="false" customHeight="false" outlineLevel="0" collapsed="false"/>
    <row r="5286" customFormat="false" ht="15.75" hidden="false" customHeight="false" outlineLevel="0" collapsed="false"/>
    <row r="5287" customFormat="false" ht="15.75" hidden="false" customHeight="false" outlineLevel="0" collapsed="false"/>
    <row r="5288" customFormat="false" ht="15.75" hidden="false" customHeight="false" outlineLevel="0" collapsed="false"/>
    <row r="5289" customFormat="false" ht="15.75" hidden="false" customHeight="false" outlineLevel="0" collapsed="false"/>
    <row r="5290" customFormat="false" ht="15.75" hidden="false" customHeight="false" outlineLevel="0" collapsed="false"/>
    <row r="5291" customFormat="false" ht="15.75" hidden="false" customHeight="false" outlineLevel="0" collapsed="false"/>
    <row r="5292" customFormat="false" ht="15.75" hidden="false" customHeight="false" outlineLevel="0" collapsed="false"/>
    <row r="5293" customFormat="false" ht="15.75" hidden="false" customHeight="false" outlineLevel="0" collapsed="false"/>
    <row r="5294" customFormat="false" ht="15.75" hidden="false" customHeight="false" outlineLevel="0" collapsed="false"/>
    <row r="5295" customFormat="false" ht="15.75" hidden="false" customHeight="false" outlineLevel="0" collapsed="false"/>
    <row r="5296" customFormat="false" ht="15.75" hidden="false" customHeight="false" outlineLevel="0" collapsed="false"/>
    <row r="5297" customFormat="false" ht="15.75" hidden="false" customHeight="false" outlineLevel="0" collapsed="false"/>
    <row r="5298" customFormat="false" ht="15.75" hidden="false" customHeight="false" outlineLevel="0" collapsed="false"/>
    <row r="5299" customFormat="false" ht="15.75" hidden="false" customHeight="false" outlineLevel="0" collapsed="false"/>
    <row r="5300" customFormat="false" ht="15.75" hidden="false" customHeight="false" outlineLevel="0" collapsed="false"/>
    <row r="5301" customFormat="false" ht="15.75" hidden="false" customHeight="false" outlineLevel="0" collapsed="false"/>
    <row r="5302" customFormat="false" ht="15.75" hidden="false" customHeight="false" outlineLevel="0" collapsed="false"/>
    <row r="5303" customFormat="false" ht="15.75" hidden="false" customHeight="false" outlineLevel="0" collapsed="false"/>
    <row r="5304" customFormat="false" ht="15.75" hidden="false" customHeight="false" outlineLevel="0" collapsed="false"/>
    <row r="5305" customFormat="false" ht="15.75" hidden="false" customHeight="false" outlineLevel="0" collapsed="false"/>
    <row r="5306" customFormat="false" ht="15.75" hidden="false" customHeight="false" outlineLevel="0" collapsed="false"/>
    <row r="5307" customFormat="false" ht="15.75" hidden="false" customHeight="false" outlineLevel="0" collapsed="false"/>
    <row r="5308" customFormat="false" ht="15.75" hidden="false" customHeight="false" outlineLevel="0" collapsed="false"/>
    <row r="5309" customFormat="false" ht="15.75" hidden="false" customHeight="false" outlineLevel="0" collapsed="false"/>
    <row r="5310" customFormat="false" ht="15.75" hidden="false" customHeight="false" outlineLevel="0" collapsed="false"/>
    <row r="5311" customFormat="false" ht="15.75" hidden="false" customHeight="false" outlineLevel="0" collapsed="false"/>
    <row r="5312" customFormat="false" ht="15.75" hidden="false" customHeight="false" outlineLevel="0" collapsed="false"/>
    <row r="5313" customFormat="false" ht="15.75" hidden="false" customHeight="false" outlineLevel="0" collapsed="false"/>
    <row r="5314" customFormat="false" ht="15.75" hidden="false" customHeight="false" outlineLevel="0" collapsed="false"/>
    <row r="5315" customFormat="false" ht="15.75" hidden="false" customHeight="false" outlineLevel="0" collapsed="false"/>
    <row r="5316" customFormat="false" ht="15.75" hidden="false" customHeight="false" outlineLevel="0" collapsed="false"/>
    <row r="5317" customFormat="false" ht="15.75" hidden="false" customHeight="false" outlineLevel="0" collapsed="false"/>
    <row r="5318" customFormat="false" ht="15.75" hidden="false" customHeight="false" outlineLevel="0" collapsed="false"/>
    <row r="5319" customFormat="false" ht="15.75" hidden="false" customHeight="false" outlineLevel="0" collapsed="false"/>
    <row r="5320" customFormat="false" ht="15.75" hidden="false" customHeight="false" outlineLevel="0" collapsed="false"/>
    <row r="5321" customFormat="false" ht="15.75" hidden="false" customHeight="false" outlineLevel="0" collapsed="false"/>
    <row r="5322" customFormat="false" ht="15.75" hidden="false" customHeight="false" outlineLevel="0" collapsed="false"/>
    <row r="5323" customFormat="false" ht="15.75" hidden="false" customHeight="false" outlineLevel="0" collapsed="false"/>
    <row r="5324" customFormat="false" ht="15.75" hidden="false" customHeight="false" outlineLevel="0" collapsed="false"/>
    <row r="5325" customFormat="false" ht="15.75" hidden="false" customHeight="false" outlineLevel="0" collapsed="false"/>
    <row r="5326" customFormat="false" ht="15.75" hidden="false" customHeight="false" outlineLevel="0" collapsed="false"/>
    <row r="5327" customFormat="false" ht="15.75" hidden="false" customHeight="false" outlineLevel="0" collapsed="false"/>
    <row r="5328" customFormat="false" ht="15.75" hidden="false" customHeight="false" outlineLevel="0" collapsed="false"/>
    <row r="5329" customFormat="false" ht="15.75" hidden="false" customHeight="false" outlineLevel="0" collapsed="false"/>
    <row r="5330" customFormat="false" ht="15.75" hidden="false" customHeight="false" outlineLevel="0" collapsed="false"/>
    <row r="5331" customFormat="false" ht="15.75" hidden="false" customHeight="false" outlineLevel="0" collapsed="false"/>
    <row r="5332" customFormat="false" ht="15.75" hidden="false" customHeight="false" outlineLevel="0" collapsed="false"/>
    <row r="5333" customFormat="false" ht="15.75" hidden="false" customHeight="false" outlineLevel="0" collapsed="false"/>
    <row r="5334" customFormat="false" ht="15.75" hidden="false" customHeight="false" outlineLevel="0" collapsed="false"/>
    <row r="5335" customFormat="false" ht="15.75" hidden="false" customHeight="false" outlineLevel="0" collapsed="false"/>
    <row r="5336" customFormat="false" ht="15.75" hidden="false" customHeight="false" outlineLevel="0" collapsed="false"/>
    <row r="5337" customFormat="false" ht="15.75" hidden="false" customHeight="false" outlineLevel="0" collapsed="false"/>
    <row r="5338" customFormat="false" ht="15.75" hidden="false" customHeight="false" outlineLevel="0" collapsed="false"/>
    <row r="5339" customFormat="false" ht="15.75" hidden="false" customHeight="false" outlineLevel="0" collapsed="false"/>
    <row r="5340" customFormat="false" ht="15.75" hidden="false" customHeight="false" outlineLevel="0" collapsed="false"/>
    <row r="5341" customFormat="false" ht="15.75" hidden="false" customHeight="false" outlineLevel="0" collapsed="false"/>
    <row r="5342" customFormat="false" ht="15.75" hidden="false" customHeight="false" outlineLevel="0" collapsed="false"/>
    <row r="5343" customFormat="false" ht="15.75" hidden="false" customHeight="false" outlineLevel="0" collapsed="false"/>
    <row r="5344" customFormat="false" ht="15.75" hidden="false" customHeight="false" outlineLevel="0" collapsed="false"/>
    <row r="5345" customFormat="false" ht="15.75" hidden="false" customHeight="false" outlineLevel="0" collapsed="false"/>
    <row r="5346" customFormat="false" ht="15.75" hidden="false" customHeight="false" outlineLevel="0" collapsed="false"/>
    <row r="5347" customFormat="false" ht="15.75" hidden="false" customHeight="false" outlineLevel="0" collapsed="false"/>
    <row r="5348" customFormat="false" ht="15.75" hidden="false" customHeight="false" outlineLevel="0" collapsed="false"/>
    <row r="5349" customFormat="false" ht="15.75" hidden="false" customHeight="false" outlineLevel="0" collapsed="false"/>
    <row r="5350" customFormat="false" ht="15.75" hidden="false" customHeight="false" outlineLevel="0" collapsed="false"/>
    <row r="5351" customFormat="false" ht="15.75" hidden="false" customHeight="false" outlineLevel="0" collapsed="false"/>
    <row r="5352" customFormat="false" ht="15.75" hidden="false" customHeight="false" outlineLevel="0" collapsed="false"/>
    <row r="5353" customFormat="false" ht="15.75" hidden="false" customHeight="false" outlineLevel="0" collapsed="false"/>
    <row r="5354" customFormat="false" ht="15.75" hidden="false" customHeight="false" outlineLevel="0" collapsed="false"/>
    <row r="5355" customFormat="false" ht="15.75" hidden="false" customHeight="false" outlineLevel="0" collapsed="false"/>
    <row r="5356" customFormat="false" ht="15.75" hidden="false" customHeight="false" outlineLevel="0" collapsed="false"/>
    <row r="5357" customFormat="false" ht="15.75" hidden="false" customHeight="false" outlineLevel="0" collapsed="false"/>
    <row r="5358" customFormat="false" ht="15.75" hidden="false" customHeight="false" outlineLevel="0" collapsed="false"/>
    <row r="5359" customFormat="false" ht="15.75" hidden="false" customHeight="false" outlineLevel="0" collapsed="false"/>
    <row r="5360" customFormat="false" ht="15.75" hidden="false" customHeight="false" outlineLevel="0" collapsed="false"/>
    <row r="5361" customFormat="false" ht="15.75" hidden="false" customHeight="false" outlineLevel="0" collapsed="false"/>
    <row r="5362" customFormat="false" ht="15.75" hidden="false" customHeight="false" outlineLevel="0" collapsed="false"/>
    <row r="5363" customFormat="false" ht="15.75" hidden="false" customHeight="false" outlineLevel="0" collapsed="false"/>
    <row r="5364" customFormat="false" ht="15.75" hidden="false" customHeight="false" outlineLevel="0" collapsed="false"/>
    <row r="5365" customFormat="false" ht="15.75" hidden="false" customHeight="false" outlineLevel="0" collapsed="false"/>
    <row r="5366" customFormat="false" ht="15.75" hidden="false" customHeight="false" outlineLevel="0" collapsed="false"/>
    <row r="5367" customFormat="false" ht="15.75" hidden="false" customHeight="false" outlineLevel="0" collapsed="false"/>
    <row r="5368" customFormat="false" ht="15.75" hidden="false" customHeight="false" outlineLevel="0" collapsed="false"/>
    <row r="5369" customFormat="false" ht="15.75" hidden="false" customHeight="false" outlineLevel="0" collapsed="false"/>
    <row r="5370" customFormat="false" ht="15.75" hidden="false" customHeight="false" outlineLevel="0" collapsed="false"/>
    <row r="5371" customFormat="false" ht="15.75" hidden="false" customHeight="false" outlineLevel="0" collapsed="false"/>
    <row r="5372" customFormat="false" ht="15.75" hidden="false" customHeight="false" outlineLevel="0" collapsed="false"/>
    <row r="5373" customFormat="false" ht="15.75" hidden="false" customHeight="false" outlineLevel="0" collapsed="false"/>
    <row r="5374" customFormat="false" ht="15.75" hidden="false" customHeight="false" outlineLevel="0" collapsed="false"/>
    <row r="5375" customFormat="false" ht="15.75" hidden="false" customHeight="false" outlineLevel="0" collapsed="false"/>
    <row r="5376" customFormat="false" ht="15.75" hidden="false" customHeight="false" outlineLevel="0" collapsed="false"/>
    <row r="5377" customFormat="false" ht="15.75" hidden="false" customHeight="false" outlineLevel="0" collapsed="false"/>
    <row r="5378" customFormat="false" ht="15.75" hidden="false" customHeight="false" outlineLevel="0" collapsed="false"/>
    <row r="5379" customFormat="false" ht="15.75" hidden="false" customHeight="false" outlineLevel="0" collapsed="false"/>
    <row r="5380" customFormat="false" ht="15.75" hidden="false" customHeight="false" outlineLevel="0" collapsed="false"/>
    <row r="5381" customFormat="false" ht="15.75" hidden="false" customHeight="false" outlineLevel="0" collapsed="false"/>
    <row r="5382" customFormat="false" ht="15.75" hidden="false" customHeight="false" outlineLevel="0" collapsed="false"/>
    <row r="5383" customFormat="false" ht="15.75" hidden="false" customHeight="false" outlineLevel="0" collapsed="false"/>
    <row r="5384" customFormat="false" ht="15.75" hidden="false" customHeight="false" outlineLevel="0" collapsed="false"/>
    <row r="5385" customFormat="false" ht="15.75" hidden="false" customHeight="false" outlineLevel="0" collapsed="false"/>
    <row r="5386" customFormat="false" ht="15.75" hidden="false" customHeight="false" outlineLevel="0" collapsed="false"/>
    <row r="5387" customFormat="false" ht="15.75" hidden="false" customHeight="false" outlineLevel="0" collapsed="false"/>
    <row r="5388" customFormat="false" ht="15.75" hidden="false" customHeight="false" outlineLevel="0" collapsed="false"/>
    <row r="5389" customFormat="false" ht="15.75" hidden="false" customHeight="false" outlineLevel="0" collapsed="false"/>
    <row r="5390" customFormat="false" ht="15.75" hidden="false" customHeight="false" outlineLevel="0" collapsed="false"/>
    <row r="5391" customFormat="false" ht="15.75" hidden="false" customHeight="false" outlineLevel="0" collapsed="false"/>
    <row r="5392" customFormat="false" ht="15.75" hidden="false" customHeight="false" outlineLevel="0" collapsed="false"/>
    <row r="5393" customFormat="false" ht="15.75" hidden="false" customHeight="false" outlineLevel="0" collapsed="false"/>
    <row r="5394" customFormat="false" ht="15.75" hidden="false" customHeight="false" outlineLevel="0" collapsed="false"/>
    <row r="5395" customFormat="false" ht="15.75" hidden="false" customHeight="false" outlineLevel="0" collapsed="false"/>
    <row r="5396" customFormat="false" ht="15.75" hidden="false" customHeight="false" outlineLevel="0" collapsed="false"/>
    <row r="5397" customFormat="false" ht="15.75" hidden="false" customHeight="false" outlineLevel="0" collapsed="false"/>
    <row r="5398" customFormat="false" ht="15.75" hidden="false" customHeight="false" outlineLevel="0" collapsed="false"/>
    <row r="5399" customFormat="false" ht="15.75" hidden="false" customHeight="false" outlineLevel="0" collapsed="false"/>
    <row r="5400" customFormat="false" ht="15.75" hidden="false" customHeight="false" outlineLevel="0" collapsed="false"/>
    <row r="5401" customFormat="false" ht="15.75" hidden="false" customHeight="false" outlineLevel="0" collapsed="false"/>
    <row r="5402" customFormat="false" ht="15.75" hidden="false" customHeight="false" outlineLevel="0" collapsed="false"/>
    <row r="5403" customFormat="false" ht="15.75" hidden="false" customHeight="false" outlineLevel="0" collapsed="false"/>
    <row r="5404" customFormat="false" ht="15.75" hidden="false" customHeight="false" outlineLevel="0" collapsed="false"/>
    <row r="5405" customFormat="false" ht="15.75" hidden="false" customHeight="false" outlineLevel="0" collapsed="false"/>
    <row r="5406" customFormat="false" ht="15.75" hidden="false" customHeight="false" outlineLevel="0" collapsed="false"/>
    <row r="5407" customFormat="false" ht="15.75" hidden="false" customHeight="false" outlineLevel="0" collapsed="false"/>
    <row r="5408" customFormat="false" ht="15.75" hidden="false" customHeight="false" outlineLevel="0" collapsed="false"/>
    <row r="5409" customFormat="false" ht="15.75" hidden="false" customHeight="false" outlineLevel="0" collapsed="false"/>
    <row r="5410" customFormat="false" ht="15.75" hidden="false" customHeight="false" outlineLevel="0" collapsed="false"/>
    <row r="5411" customFormat="false" ht="15.75" hidden="false" customHeight="false" outlineLevel="0" collapsed="false"/>
    <row r="5412" customFormat="false" ht="15.75" hidden="false" customHeight="false" outlineLevel="0" collapsed="false"/>
    <row r="5413" customFormat="false" ht="15.75" hidden="false" customHeight="false" outlineLevel="0" collapsed="false"/>
    <row r="5414" customFormat="false" ht="15.75" hidden="false" customHeight="false" outlineLevel="0" collapsed="false"/>
    <row r="5415" customFormat="false" ht="15.75" hidden="false" customHeight="false" outlineLevel="0" collapsed="false"/>
    <row r="5416" customFormat="false" ht="15.75" hidden="false" customHeight="false" outlineLevel="0" collapsed="false"/>
    <row r="5417" customFormat="false" ht="15.75" hidden="false" customHeight="false" outlineLevel="0" collapsed="false"/>
    <row r="5418" customFormat="false" ht="15.75" hidden="false" customHeight="false" outlineLevel="0" collapsed="false"/>
    <row r="5419" customFormat="false" ht="15.75" hidden="false" customHeight="false" outlineLevel="0" collapsed="false"/>
    <row r="5420" customFormat="false" ht="15.75" hidden="false" customHeight="false" outlineLevel="0" collapsed="false"/>
    <row r="5421" customFormat="false" ht="15.75" hidden="false" customHeight="false" outlineLevel="0" collapsed="false"/>
    <row r="5422" customFormat="false" ht="15.75" hidden="false" customHeight="false" outlineLevel="0" collapsed="false"/>
    <row r="5423" customFormat="false" ht="15.75" hidden="false" customHeight="false" outlineLevel="0" collapsed="false"/>
    <row r="5424" customFormat="false" ht="15.75" hidden="false" customHeight="false" outlineLevel="0" collapsed="false"/>
    <row r="5425" customFormat="false" ht="15.75" hidden="false" customHeight="false" outlineLevel="0" collapsed="false"/>
    <row r="5426" customFormat="false" ht="15.75" hidden="false" customHeight="false" outlineLevel="0" collapsed="false"/>
    <row r="5427" customFormat="false" ht="15.75" hidden="false" customHeight="false" outlineLevel="0" collapsed="false"/>
    <row r="5428" customFormat="false" ht="15.75" hidden="false" customHeight="false" outlineLevel="0" collapsed="false"/>
    <row r="5429" customFormat="false" ht="15.75" hidden="false" customHeight="false" outlineLevel="0" collapsed="false"/>
    <row r="5430" customFormat="false" ht="15.75" hidden="false" customHeight="false" outlineLevel="0" collapsed="false"/>
    <row r="5431" customFormat="false" ht="15.75" hidden="false" customHeight="false" outlineLevel="0" collapsed="false"/>
    <row r="5432" customFormat="false" ht="15.75" hidden="false" customHeight="false" outlineLevel="0" collapsed="false"/>
    <row r="5433" customFormat="false" ht="15.75" hidden="false" customHeight="false" outlineLevel="0" collapsed="false"/>
    <row r="5434" customFormat="false" ht="15.75" hidden="false" customHeight="false" outlineLevel="0" collapsed="false"/>
    <row r="5435" customFormat="false" ht="15.75" hidden="false" customHeight="false" outlineLevel="0" collapsed="false"/>
    <row r="5436" customFormat="false" ht="15.75" hidden="false" customHeight="false" outlineLevel="0" collapsed="false"/>
    <row r="5437" customFormat="false" ht="15.75" hidden="false" customHeight="false" outlineLevel="0" collapsed="false"/>
    <row r="5438" customFormat="false" ht="15.75" hidden="false" customHeight="false" outlineLevel="0" collapsed="false"/>
    <row r="5439" customFormat="false" ht="15.75" hidden="false" customHeight="false" outlineLevel="0" collapsed="false"/>
    <row r="5440" customFormat="false" ht="15.75" hidden="false" customHeight="false" outlineLevel="0" collapsed="false"/>
    <row r="5441" customFormat="false" ht="15.75" hidden="false" customHeight="false" outlineLevel="0" collapsed="false"/>
    <row r="5442" customFormat="false" ht="15.75" hidden="false" customHeight="false" outlineLevel="0" collapsed="false"/>
    <row r="5443" customFormat="false" ht="15.75" hidden="false" customHeight="false" outlineLevel="0" collapsed="false"/>
    <row r="5444" customFormat="false" ht="15.75" hidden="false" customHeight="false" outlineLevel="0" collapsed="false"/>
    <row r="5445" customFormat="false" ht="15.75" hidden="false" customHeight="false" outlineLevel="0" collapsed="false"/>
    <row r="5446" customFormat="false" ht="15.75" hidden="false" customHeight="false" outlineLevel="0" collapsed="false"/>
    <row r="5447" customFormat="false" ht="15.75" hidden="false" customHeight="false" outlineLevel="0" collapsed="false"/>
    <row r="5448" customFormat="false" ht="15.75" hidden="false" customHeight="false" outlineLevel="0" collapsed="false"/>
    <row r="5449" customFormat="false" ht="15.75" hidden="false" customHeight="false" outlineLevel="0" collapsed="false"/>
    <row r="5450" customFormat="false" ht="15.75" hidden="false" customHeight="false" outlineLevel="0" collapsed="false"/>
    <row r="5451" customFormat="false" ht="15.75" hidden="false" customHeight="false" outlineLevel="0" collapsed="false"/>
    <row r="5452" customFormat="false" ht="15.75" hidden="false" customHeight="false" outlineLevel="0" collapsed="false"/>
    <row r="5453" customFormat="false" ht="15.75" hidden="false" customHeight="false" outlineLevel="0" collapsed="false"/>
    <row r="5454" customFormat="false" ht="15.75" hidden="false" customHeight="false" outlineLevel="0" collapsed="false"/>
    <row r="5455" customFormat="false" ht="15.75" hidden="false" customHeight="false" outlineLevel="0" collapsed="false"/>
    <row r="5456" customFormat="false" ht="15.75" hidden="false" customHeight="false" outlineLevel="0" collapsed="false"/>
    <row r="5457" customFormat="false" ht="15.75" hidden="false" customHeight="false" outlineLevel="0" collapsed="false"/>
    <row r="5458" customFormat="false" ht="15.75" hidden="false" customHeight="false" outlineLevel="0" collapsed="false"/>
    <row r="5459" customFormat="false" ht="15.75" hidden="false" customHeight="false" outlineLevel="0" collapsed="false"/>
    <row r="5460" customFormat="false" ht="15.75" hidden="false" customHeight="false" outlineLevel="0" collapsed="false"/>
    <row r="5461" customFormat="false" ht="15.75" hidden="false" customHeight="false" outlineLevel="0" collapsed="false"/>
    <row r="5462" customFormat="false" ht="15.75" hidden="false" customHeight="false" outlineLevel="0" collapsed="false"/>
    <row r="5463" customFormat="false" ht="15.75" hidden="false" customHeight="false" outlineLevel="0" collapsed="false"/>
    <row r="5464" customFormat="false" ht="15.75" hidden="false" customHeight="false" outlineLevel="0" collapsed="false"/>
    <row r="5465" customFormat="false" ht="15.75" hidden="false" customHeight="false" outlineLevel="0" collapsed="false"/>
    <row r="5466" customFormat="false" ht="15.75" hidden="false" customHeight="false" outlineLevel="0" collapsed="false"/>
    <row r="5467" customFormat="false" ht="15.75" hidden="false" customHeight="false" outlineLevel="0" collapsed="false"/>
    <row r="5468" customFormat="false" ht="15.75" hidden="false" customHeight="false" outlineLevel="0" collapsed="false"/>
    <row r="5469" customFormat="false" ht="15.75" hidden="false" customHeight="false" outlineLevel="0" collapsed="false"/>
    <row r="5470" customFormat="false" ht="15.75" hidden="false" customHeight="false" outlineLevel="0" collapsed="false"/>
    <row r="5471" customFormat="false" ht="15.75" hidden="false" customHeight="false" outlineLevel="0" collapsed="false"/>
    <row r="5472" customFormat="false" ht="15.75" hidden="false" customHeight="false" outlineLevel="0" collapsed="false"/>
    <row r="5473" customFormat="false" ht="15.75" hidden="false" customHeight="false" outlineLevel="0" collapsed="false"/>
    <row r="5474" customFormat="false" ht="15.75" hidden="false" customHeight="false" outlineLevel="0" collapsed="false"/>
    <row r="5475" customFormat="false" ht="15.75" hidden="false" customHeight="false" outlineLevel="0" collapsed="false"/>
    <row r="5476" customFormat="false" ht="15.75" hidden="false" customHeight="false" outlineLevel="0" collapsed="false"/>
    <row r="5477" customFormat="false" ht="15.75" hidden="false" customHeight="false" outlineLevel="0" collapsed="false"/>
    <row r="5478" customFormat="false" ht="15.75" hidden="false" customHeight="false" outlineLevel="0" collapsed="false"/>
    <row r="5479" customFormat="false" ht="15.75" hidden="false" customHeight="false" outlineLevel="0" collapsed="false"/>
    <row r="5480" customFormat="false" ht="15.75" hidden="false" customHeight="false" outlineLevel="0" collapsed="false"/>
    <row r="5481" customFormat="false" ht="15.75" hidden="false" customHeight="false" outlineLevel="0" collapsed="false"/>
    <row r="5482" customFormat="false" ht="15.75" hidden="false" customHeight="false" outlineLevel="0" collapsed="false"/>
    <row r="5483" customFormat="false" ht="15.75" hidden="false" customHeight="false" outlineLevel="0" collapsed="false"/>
    <row r="5484" customFormat="false" ht="15.75" hidden="false" customHeight="false" outlineLevel="0" collapsed="false"/>
    <row r="5485" customFormat="false" ht="15.75" hidden="false" customHeight="false" outlineLevel="0" collapsed="false"/>
    <row r="5486" customFormat="false" ht="15.75" hidden="false" customHeight="false" outlineLevel="0" collapsed="false"/>
    <row r="5487" customFormat="false" ht="15.75" hidden="false" customHeight="false" outlineLevel="0" collapsed="false"/>
    <row r="5488" customFormat="false" ht="15.75" hidden="false" customHeight="false" outlineLevel="0" collapsed="false"/>
    <row r="5489" customFormat="false" ht="15.75" hidden="false" customHeight="false" outlineLevel="0" collapsed="false"/>
    <row r="5490" customFormat="false" ht="15.75" hidden="false" customHeight="false" outlineLevel="0" collapsed="false"/>
    <row r="5491" customFormat="false" ht="15.75" hidden="false" customHeight="false" outlineLevel="0" collapsed="false"/>
    <row r="5492" customFormat="false" ht="15.75" hidden="false" customHeight="false" outlineLevel="0" collapsed="false"/>
    <row r="5493" customFormat="false" ht="15.75" hidden="false" customHeight="false" outlineLevel="0" collapsed="false"/>
    <row r="5494" customFormat="false" ht="15.75" hidden="false" customHeight="false" outlineLevel="0" collapsed="false"/>
    <row r="5495" customFormat="false" ht="15.75" hidden="false" customHeight="false" outlineLevel="0" collapsed="false"/>
    <row r="5496" customFormat="false" ht="15.75" hidden="false" customHeight="false" outlineLevel="0" collapsed="false"/>
    <row r="5497" customFormat="false" ht="15.75" hidden="false" customHeight="false" outlineLevel="0" collapsed="false"/>
    <row r="5498" customFormat="false" ht="15.75" hidden="false" customHeight="false" outlineLevel="0" collapsed="false"/>
    <row r="5499" customFormat="false" ht="15.75" hidden="false" customHeight="false" outlineLevel="0" collapsed="false"/>
    <row r="5500" customFormat="false" ht="15.75" hidden="false" customHeight="false" outlineLevel="0" collapsed="false"/>
    <row r="5501" customFormat="false" ht="15.75" hidden="false" customHeight="false" outlineLevel="0" collapsed="false"/>
    <row r="5502" customFormat="false" ht="15.75" hidden="false" customHeight="false" outlineLevel="0" collapsed="false"/>
    <row r="5503" customFormat="false" ht="15.75" hidden="false" customHeight="false" outlineLevel="0" collapsed="false"/>
    <row r="5504" customFormat="false" ht="15.75" hidden="false" customHeight="false" outlineLevel="0" collapsed="false"/>
    <row r="5505" customFormat="false" ht="15.75" hidden="false" customHeight="false" outlineLevel="0" collapsed="false"/>
    <row r="5506" customFormat="false" ht="15.75" hidden="false" customHeight="false" outlineLevel="0" collapsed="false"/>
    <row r="5507" customFormat="false" ht="15.75" hidden="false" customHeight="false" outlineLevel="0" collapsed="false"/>
    <row r="5508" customFormat="false" ht="15.75" hidden="false" customHeight="false" outlineLevel="0" collapsed="false"/>
    <row r="5509" customFormat="false" ht="15.75" hidden="false" customHeight="false" outlineLevel="0" collapsed="false"/>
    <row r="5510" customFormat="false" ht="15.75" hidden="false" customHeight="false" outlineLevel="0" collapsed="false"/>
    <row r="5511" customFormat="false" ht="15.75" hidden="false" customHeight="false" outlineLevel="0" collapsed="false"/>
    <row r="5512" customFormat="false" ht="15.75" hidden="false" customHeight="false" outlineLevel="0" collapsed="false"/>
    <row r="5513" customFormat="false" ht="15.75" hidden="false" customHeight="false" outlineLevel="0" collapsed="false"/>
    <row r="5514" customFormat="false" ht="15.75" hidden="false" customHeight="false" outlineLevel="0" collapsed="false"/>
    <row r="5515" customFormat="false" ht="15.75" hidden="false" customHeight="false" outlineLevel="0" collapsed="false"/>
    <row r="5516" customFormat="false" ht="15.75" hidden="false" customHeight="false" outlineLevel="0" collapsed="false"/>
    <row r="5517" customFormat="false" ht="15.75" hidden="false" customHeight="false" outlineLevel="0" collapsed="false"/>
    <row r="5518" customFormat="false" ht="15.75" hidden="false" customHeight="false" outlineLevel="0" collapsed="false"/>
    <row r="5519" customFormat="false" ht="15.75" hidden="false" customHeight="false" outlineLevel="0" collapsed="false"/>
    <row r="5520" customFormat="false" ht="15.75" hidden="false" customHeight="false" outlineLevel="0" collapsed="false"/>
    <row r="5521" customFormat="false" ht="15.75" hidden="false" customHeight="false" outlineLevel="0" collapsed="false"/>
    <row r="5522" customFormat="false" ht="15.75" hidden="false" customHeight="false" outlineLevel="0" collapsed="false"/>
    <row r="5523" customFormat="false" ht="15.75" hidden="false" customHeight="false" outlineLevel="0" collapsed="false"/>
    <row r="5524" customFormat="false" ht="15.75" hidden="false" customHeight="false" outlineLevel="0" collapsed="false"/>
    <row r="5525" customFormat="false" ht="15.75" hidden="false" customHeight="false" outlineLevel="0" collapsed="false"/>
    <row r="5526" customFormat="false" ht="15.75" hidden="false" customHeight="false" outlineLevel="0" collapsed="false"/>
    <row r="5527" customFormat="false" ht="15.75" hidden="false" customHeight="false" outlineLevel="0" collapsed="false"/>
    <row r="5528" customFormat="false" ht="15.75" hidden="false" customHeight="false" outlineLevel="0" collapsed="false"/>
    <row r="5529" customFormat="false" ht="15.75" hidden="false" customHeight="false" outlineLevel="0" collapsed="false"/>
    <row r="5530" customFormat="false" ht="15.75" hidden="false" customHeight="false" outlineLevel="0" collapsed="false"/>
    <row r="5531" customFormat="false" ht="15.75" hidden="false" customHeight="false" outlineLevel="0" collapsed="false"/>
    <row r="5532" customFormat="false" ht="15.75" hidden="false" customHeight="false" outlineLevel="0" collapsed="false"/>
    <row r="5533" customFormat="false" ht="15.75" hidden="false" customHeight="false" outlineLevel="0" collapsed="false"/>
    <row r="5534" customFormat="false" ht="15.75" hidden="false" customHeight="false" outlineLevel="0" collapsed="false"/>
    <row r="5535" customFormat="false" ht="15.75" hidden="false" customHeight="false" outlineLevel="0" collapsed="false"/>
    <row r="5536" customFormat="false" ht="15.75" hidden="false" customHeight="false" outlineLevel="0" collapsed="false"/>
    <row r="5537" customFormat="false" ht="15.75" hidden="false" customHeight="false" outlineLevel="0" collapsed="false"/>
    <row r="5538" customFormat="false" ht="15.75" hidden="false" customHeight="false" outlineLevel="0" collapsed="false"/>
    <row r="5539" customFormat="false" ht="15.75" hidden="false" customHeight="false" outlineLevel="0" collapsed="false"/>
    <row r="5540" customFormat="false" ht="15.75" hidden="false" customHeight="false" outlineLevel="0" collapsed="false"/>
    <row r="5541" customFormat="false" ht="15.75" hidden="false" customHeight="false" outlineLevel="0" collapsed="false"/>
    <row r="5542" customFormat="false" ht="15.75" hidden="false" customHeight="false" outlineLevel="0" collapsed="false"/>
    <row r="5543" customFormat="false" ht="15.75" hidden="false" customHeight="false" outlineLevel="0" collapsed="false"/>
    <row r="5544" customFormat="false" ht="15.75" hidden="false" customHeight="false" outlineLevel="0" collapsed="false"/>
    <row r="5545" customFormat="false" ht="15.75" hidden="false" customHeight="false" outlineLevel="0" collapsed="false"/>
    <row r="5546" customFormat="false" ht="15.75" hidden="false" customHeight="false" outlineLevel="0" collapsed="false"/>
    <row r="5547" customFormat="false" ht="15.75" hidden="false" customHeight="false" outlineLevel="0" collapsed="false"/>
    <row r="5548" customFormat="false" ht="15.75" hidden="false" customHeight="false" outlineLevel="0" collapsed="false"/>
    <row r="5549" customFormat="false" ht="15.75" hidden="false" customHeight="false" outlineLevel="0" collapsed="false"/>
    <row r="5550" customFormat="false" ht="15.75" hidden="false" customHeight="false" outlineLevel="0" collapsed="false"/>
    <row r="5551" customFormat="false" ht="15.75" hidden="false" customHeight="false" outlineLevel="0" collapsed="false"/>
    <row r="5552" customFormat="false" ht="15.75" hidden="false" customHeight="false" outlineLevel="0" collapsed="false"/>
    <row r="5553" customFormat="false" ht="15.75" hidden="false" customHeight="false" outlineLevel="0" collapsed="false"/>
    <row r="5554" customFormat="false" ht="15.75" hidden="false" customHeight="false" outlineLevel="0" collapsed="false"/>
    <row r="5555" customFormat="false" ht="15.75" hidden="false" customHeight="false" outlineLevel="0" collapsed="false"/>
    <row r="5556" customFormat="false" ht="15.75" hidden="false" customHeight="false" outlineLevel="0" collapsed="false"/>
    <row r="5557" customFormat="false" ht="15.75" hidden="false" customHeight="false" outlineLevel="0" collapsed="false"/>
    <row r="5558" customFormat="false" ht="15.75" hidden="false" customHeight="false" outlineLevel="0" collapsed="false"/>
    <row r="5559" customFormat="false" ht="15.75" hidden="false" customHeight="false" outlineLevel="0" collapsed="false"/>
    <row r="5560" customFormat="false" ht="15.75" hidden="false" customHeight="false" outlineLevel="0" collapsed="false"/>
    <row r="5561" customFormat="false" ht="15.75" hidden="false" customHeight="false" outlineLevel="0" collapsed="false"/>
    <row r="5562" customFormat="false" ht="15.75" hidden="false" customHeight="false" outlineLevel="0" collapsed="false"/>
    <row r="5563" customFormat="false" ht="15.75" hidden="false" customHeight="false" outlineLevel="0" collapsed="false"/>
    <row r="5564" customFormat="false" ht="15.75" hidden="false" customHeight="false" outlineLevel="0" collapsed="false"/>
    <row r="5565" customFormat="false" ht="15.75" hidden="false" customHeight="false" outlineLevel="0" collapsed="false"/>
    <row r="5566" customFormat="false" ht="15.75" hidden="false" customHeight="false" outlineLevel="0" collapsed="false"/>
    <row r="5567" customFormat="false" ht="15.75" hidden="false" customHeight="false" outlineLevel="0" collapsed="false"/>
    <row r="5568" customFormat="false" ht="15.75" hidden="false" customHeight="false" outlineLevel="0" collapsed="false"/>
    <row r="5569" customFormat="false" ht="15.75" hidden="false" customHeight="false" outlineLevel="0" collapsed="false"/>
    <row r="5570" customFormat="false" ht="15.75" hidden="false" customHeight="false" outlineLevel="0" collapsed="false"/>
    <row r="5571" customFormat="false" ht="15.75" hidden="false" customHeight="false" outlineLevel="0" collapsed="false"/>
    <row r="5572" customFormat="false" ht="15.75" hidden="false" customHeight="false" outlineLevel="0" collapsed="false"/>
    <row r="5573" customFormat="false" ht="15.75" hidden="false" customHeight="false" outlineLevel="0" collapsed="false"/>
    <row r="5574" customFormat="false" ht="15.75" hidden="false" customHeight="false" outlineLevel="0" collapsed="false"/>
    <row r="5575" customFormat="false" ht="15.75" hidden="false" customHeight="false" outlineLevel="0" collapsed="false"/>
    <row r="5576" customFormat="false" ht="15.75" hidden="false" customHeight="false" outlineLevel="0" collapsed="false"/>
    <row r="5577" customFormat="false" ht="15.75" hidden="false" customHeight="false" outlineLevel="0" collapsed="false"/>
    <row r="5578" customFormat="false" ht="15.75" hidden="false" customHeight="false" outlineLevel="0" collapsed="false"/>
    <row r="5579" customFormat="false" ht="15.75" hidden="false" customHeight="false" outlineLevel="0" collapsed="false"/>
    <row r="5580" customFormat="false" ht="15.75" hidden="false" customHeight="false" outlineLevel="0" collapsed="false"/>
    <row r="5581" customFormat="false" ht="15.75" hidden="false" customHeight="false" outlineLevel="0" collapsed="false"/>
    <row r="5582" customFormat="false" ht="15.75" hidden="false" customHeight="false" outlineLevel="0" collapsed="false"/>
    <row r="5583" customFormat="false" ht="15.75" hidden="false" customHeight="false" outlineLevel="0" collapsed="false"/>
    <row r="5584" customFormat="false" ht="15.75" hidden="false" customHeight="false" outlineLevel="0" collapsed="false"/>
    <row r="5585" customFormat="false" ht="15.75" hidden="false" customHeight="false" outlineLevel="0" collapsed="false"/>
    <row r="5586" customFormat="false" ht="15.75" hidden="false" customHeight="false" outlineLevel="0" collapsed="false"/>
    <row r="5587" customFormat="false" ht="15.75" hidden="false" customHeight="false" outlineLevel="0" collapsed="false"/>
    <row r="5588" customFormat="false" ht="15.75" hidden="false" customHeight="false" outlineLevel="0" collapsed="false"/>
    <row r="5589" customFormat="false" ht="15.75" hidden="false" customHeight="false" outlineLevel="0" collapsed="false"/>
    <row r="5590" customFormat="false" ht="15.75" hidden="false" customHeight="false" outlineLevel="0" collapsed="false"/>
    <row r="5591" customFormat="false" ht="15.75" hidden="false" customHeight="false" outlineLevel="0" collapsed="false"/>
    <row r="5592" customFormat="false" ht="15.75" hidden="false" customHeight="false" outlineLevel="0" collapsed="false"/>
    <row r="5593" customFormat="false" ht="15.75" hidden="false" customHeight="false" outlineLevel="0" collapsed="false"/>
    <row r="5594" customFormat="false" ht="15.75" hidden="false" customHeight="false" outlineLevel="0" collapsed="false"/>
    <row r="5595" customFormat="false" ht="15.75" hidden="false" customHeight="false" outlineLevel="0" collapsed="false"/>
    <row r="5596" customFormat="false" ht="15.75" hidden="false" customHeight="false" outlineLevel="0" collapsed="false"/>
    <row r="5597" customFormat="false" ht="15.75" hidden="false" customHeight="false" outlineLevel="0" collapsed="false"/>
    <row r="5598" customFormat="false" ht="15.75" hidden="false" customHeight="false" outlineLevel="0" collapsed="false"/>
    <row r="5599" customFormat="false" ht="15.75" hidden="false" customHeight="false" outlineLevel="0" collapsed="false"/>
    <row r="5600" customFormat="false" ht="15.75" hidden="false" customHeight="false" outlineLevel="0" collapsed="false"/>
    <row r="5601" customFormat="false" ht="15.75" hidden="false" customHeight="false" outlineLevel="0" collapsed="false"/>
    <row r="5602" customFormat="false" ht="15.75" hidden="false" customHeight="false" outlineLevel="0" collapsed="false"/>
    <row r="5603" customFormat="false" ht="15.75" hidden="false" customHeight="false" outlineLevel="0" collapsed="false"/>
    <row r="5604" customFormat="false" ht="15.75" hidden="false" customHeight="false" outlineLevel="0" collapsed="false"/>
    <row r="5605" customFormat="false" ht="15.75" hidden="false" customHeight="false" outlineLevel="0" collapsed="false"/>
    <row r="5606" customFormat="false" ht="15.75" hidden="false" customHeight="false" outlineLevel="0" collapsed="false"/>
    <row r="5607" customFormat="false" ht="15.75" hidden="false" customHeight="false" outlineLevel="0" collapsed="false"/>
    <row r="5608" customFormat="false" ht="15.75" hidden="false" customHeight="false" outlineLevel="0" collapsed="false"/>
    <row r="5609" customFormat="false" ht="15.75" hidden="false" customHeight="false" outlineLevel="0" collapsed="false"/>
    <row r="5610" customFormat="false" ht="15.75" hidden="false" customHeight="false" outlineLevel="0" collapsed="false"/>
    <row r="5611" customFormat="false" ht="15.75" hidden="false" customHeight="false" outlineLevel="0" collapsed="false"/>
    <row r="5612" customFormat="false" ht="15.75" hidden="false" customHeight="false" outlineLevel="0" collapsed="false"/>
    <row r="5613" customFormat="false" ht="15.75" hidden="false" customHeight="false" outlineLevel="0" collapsed="false"/>
    <row r="5614" customFormat="false" ht="15.75" hidden="false" customHeight="false" outlineLevel="0" collapsed="false"/>
    <row r="5615" customFormat="false" ht="15.75" hidden="false" customHeight="false" outlineLevel="0" collapsed="false"/>
    <row r="5616" customFormat="false" ht="15.75" hidden="false" customHeight="false" outlineLevel="0" collapsed="false"/>
    <row r="5617" customFormat="false" ht="15.75" hidden="false" customHeight="false" outlineLevel="0" collapsed="false"/>
    <row r="5618" customFormat="false" ht="15.75" hidden="false" customHeight="false" outlineLevel="0" collapsed="false"/>
    <row r="5619" customFormat="false" ht="15.75" hidden="false" customHeight="false" outlineLevel="0" collapsed="false"/>
    <row r="5620" customFormat="false" ht="15.75" hidden="false" customHeight="false" outlineLevel="0" collapsed="false"/>
    <row r="5621" customFormat="false" ht="15.75" hidden="false" customHeight="false" outlineLevel="0" collapsed="false"/>
    <row r="5622" customFormat="false" ht="15.75" hidden="false" customHeight="false" outlineLevel="0" collapsed="false"/>
    <row r="5623" customFormat="false" ht="15.75" hidden="false" customHeight="false" outlineLevel="0" collapsed="false"/>
    <row r="5624" customFormat="false" ht="15.75" hidden="false" customHeight="false" outlineLevel="0" collapsed="false"/>
    <row r="5625" customFormat="false" ht="15.75" hidden="false" customHeight="false" outlineLevel="0" collapsed="false"/>
    <row r="5626" customFormat="false" ht="15.75" hidden="false" customHeight="false" outlineLevel="0" collapsed="false"/>
    <row r="5627" customFormat="false" ht="15.75" hidden="false" customHeight="false" outlineLevel="0" collapsed="false"/>
    <row r="5628" customFormat="false" ht="15.75" hidden="false" customHeight="false" outlineLevel="0" collapsed="false"/>
    <row r="5629" customFormat="false" ht="15.75" hidden="false" customHeight="false" outlineLevel="0" collapsed="false"/>
    <row r="5630" customFormat="false" ht="15.75" hidden="false" customHeight="false" outlineLevel="0" collapsed="false"/>
    <row r="5631" customFormat="false" ht="15.75" hidden="false" customHeight="false" outlineLevel="0" collapsed="false"/>
    <row r="5632" customFormat="false" ht="15.75" hidden="false" customHeight="false" outlineLevel="0" collapsed="false"/>
    <row r="5633" customFormat="false" ht="15.75" hidden="false" customHeight="false" outlineLevel="0" collapsed="false"/>
    <row r="5634" customFormat="false" ht="15.75" hidden="false" customHeight="false" outlineLevel="0" collapsed="false"/>
    <row r="5635" customFormat="false" ht="15.75" hidden="false" customHeight="false" outlineLevel="0" collapsed="false"/>
    <row r="5636" customFormat="false" ht="15.75" hidden="false" customHeight="false" outlineLevel="0" collapsed="false"/>
    <row r="5637" customFormat="false" ht="15.75" hidden="false" customHeight="false" outlineLevel="0" collapsed="false"/>
    <row r="5638" customFormat="false" ht="15.75" hidden="false" customHeight="false" outlineLevel="0" collapsed="false"/>
    <row r="5639" customFormat="false" ht="15.75" hidden="false" customHeight="false" outlineLevel="0" collapsed="false"/>
    <row r="5640" customFormat="false" ht="15.75" hidden="false" customHeight="false" outlineLevel="0" collapsed="false"/>
    <row r="5641" customFormat="false" ht="15.75" hidden="false" customHeight="false" outlineLevel="0" collapsed="false"/>
    <row r="5642" customFormat="false" ht="15.75" hidden="false" customHeight="false" outlineLevel="0" collapsed="false"/>
    <row r="5643" customFormat="false" ht="15.75" hidden="false" customHeight="false" outlineLevel="0" collapsed="false"/>
    <row r="5644" customFormat="false" ht="15.75" hidden="false" customHeight="false" outlineLevel="0" collapsed="false"/>
    <row r="5645" customFormat="false" ht="15.75" hidden="false" customHeight="false" outlineLevel="0" collapsed="false"/>
    <row r="5646" customFormat="false" ht="15.75" hidden="false" customHeight="false" outlineLevel="0" collapsed="false"/>
    <row r="5647" customFormat="false" ht="15.75" hidden="false" customHeight="false" outlineLevel="0" collapsed="false"/>
    <row r="5648" customFormat="false" ht="15.75" hidden="false" customHeight="false" outlineLevel="0" collapsed="false"/>
    <row r="5649" customFormat="false" ht="15.75" hidden="false" customHeight="false" outlineLevel="0" collapsed="false"/>
    <row r="5650" customFormat="false" ht="15.75" hidden="false" customHeight="false" outlineLevel="0" collapsed="false"/>
    <row r="5651" customFormat="false" ht="15.75" hidden="false" customHeight="false" outlineLevel="0" collapsed="false"/>
    <row r="5652" customFormat="false" ht="15.75" hidden="false" customHeight="false" outlineLevel="0" collapsed="false"/>
    <row r="5653" customFormat="false" ht="15.75" hidden="false" customHeight="false" outlineLevel="0" collapsed="false"/>
    <row r="5654" customFormat="false" ht="15.75" hidden="false" customHeight="false" outlineLevel="0" collapsed="false"/>
    <row r="5655" customFormat="false" ht="15.75" hidden="false" customHeight="false" outlineLevel="0" collapsed="false"/>
    <row r="5656" customFormat="false" ht="15.75" hidden="false" customHeight="false" outlineLevel="0" collapsed="false"/>
    <row r="5657" customFormat="false" ht="15.75" hidden="false" customHeight="false" outlineLevel="0" collapsed="false"/>
    <row r="5658" customFormat="false" ht="15.75" hidden="false" customHeight="false" outlineLevel="0" collapsed="false"/>
    <row r="5659" customFormat="false" ht="15.75" hidden="false" customHeight="false" outlineLevel="0" collapsed="false"/>
    <row r="5660" customFormat="false" ht="15.75" hidden="false" customHeight="false" outlineLevel="0" collapsed="false"/>
    <row r="5661" customFormat="false" ht="15.75" hidden="false" customHeight="false" outlineLevel="0" collapsed="false"/>
    <row r="5662" customFormat="false" ht="15.75" hidden="false" customHeight="false" outlineLevel="0" collapsed="false"/>
    <row r="5663" customFormat="false" ht="15.75" hidden="false" customHeight="false" outlineLevel="0" collapsed="false"/>
    <row r="5664" customFormat="false" ht="15.75" hidden="false" customHeight="false" outlineLevel="0" collapsed="false"/>
    <row r="5665" customFormat="false" ht="15.75" hidden="false" customHeight="false" outlineLevel="0" collapsed="false"/>
    <row r="5666" customFormat="false" ht="15.75" hidden="false" customHeight="false" outlineLevel="0" collapsed="false"/>
    <row r="5667" customFormat="false" ht="15.75" hidden="false" customHeight="false" outlineLevel="0" collapsed="false"/>
    <row r="5668" customFormat="false" ht="15.75" hidden="false" customHeight="false" outlineLevel="0" collapsed="false"/>
    <row r="5669" customFormat="false" ht="15.75" hidden="false" customHeight="false" outlineLevel="0" collapsed="false"/>
    <row r="5670" customFormat="false" ht="15.75" hidden="false" customHeight="false" outlineLevel="0" collapsed="false"/>
    <row r="5671" customFormat="false" ht="15.75" hidden="false" customHeight="false" outlineLevel="0" collapsed="false"/>
    <row r="5672" customFormat="false" ht="15.75" hidden="false" customHeight="false" outlineLevel="0" collapsed="false"/>
    <row r="5673" customFormat="false" ht="15.75" hidden="false" customHeight="false" outlineLevel="0" collapsed="false"/>
    <row r="5674" customFormat="false" ht="15.75" hidden="false" customHeight="false" outlineLevel="0" collapsed="false"/>
    <row r="5675" customFormat="false" ht="15.75" hidden="false" customHeight="false" outlineLevel="0" collapsed="false"/>
    <row r="5676" customFormat="false" ht="15.75" hidden="false" customHeight="false" outlineLevel="0" collapsed="false"/>
    <row r="5677" customFormat="false" ht="15.75" hidden="false" customHeight="false" outlineLevel="0" collapsed="false"/>
    <row r="5678" customFormat="false" ht="15.75" hidden="false" customHeight="false" outlineLevel="0" collapsed="false"/>
    <row r="5679" customFormat="false" ht="15.75" hidden="false" customHeight="false" outlineLevel="0" collapsed="false"/>
    <row r="5680" customFormat="false" ht="15.75" hidden="false" customHeight="false" outlineLevel="0" collapsed="false"/>
    <row r="5681" customFormat="false" ht="15.75" hidden="false" customHeight="false" outlineLevel="0" collapsed="false"/>
    <row r="5682" customFormat="false" ht="15.75" hidden="false" customHeight="false" outlineLevel="0" collapsed="false"/>
    <row r="5683" customFormat="false" ht="15.75" hidden="false" customHeight="false" outlineLevel="0" collapsed="false"/>
    <row r="5684" customFormat="false" ht="15.75" hidden="false" customHeight="false" outlineLevel="0" collapsed="false"/>
    <row r="5685" customFormat="false" ht="15.75" hidden="false" customHeight="false" outlineLevel="0" collapsed="false"/>
    <row r="5686" customFormat="false" ht="15.75" hidden="false" customHeight="false" outlineLevel="0" collapsed="false"/>
    <row r="5687" customFormat="false" ht="15.75" hidden="false" customHeight="false" outlineLevel="0" collapsed="false"/>
    <row r="5688" customFormat="false" ht="15.75" hidden="false" customHeight="false" outlineLevel="0" collapsed="false"/>
    <row r="5689" customFormat="false" ht="15.75" hidden="false" customHeight="false" outlineLevel="0" collapsed="false"/>
    <row r="5690" customFormat="false" ht="15.75" hidden="false" customHeight="false" outlineLevel="0" collapsed="false"/>
    <row r="5691" customFormat="false" ht="15.75" hidden="false" customHeight="false" outlineLevel="0" collapsed="false"/>
    <row r="5692" customFormat="false" ht="15.75" hidden="false" customHeight="false" outlineLevel="0" collapsed="false"/>
    <row r="5693" customFormat="false" ht="15.75" hidden="false" customHeight="false" outlineLevel="0" collapsed="false"/>
    <row r="5694" customFormat="false" ht="15.75" hidden="false" customHeight="false" outlineLevel="0" collapsed="false"/>
    <row r="5695" customFormat="false" ht="15.75" hidden="false" customHeight="false" outlineLevel="0" collapsed="false"/>
    <row r="5696" customFormat="false" ht="15.75" hidden="false" customHeight="false" outlineLevel="0" collapsed="false"/>
    <row r="5697" customFormat="false" ht="15.75" hidden="false" customHeight="false" outlineLevel="0" collapsed="false"/>
    <row r="5698" customFormat="false" ht="15.75" hidden="false" customHeight="false" outlineLevel="0" collapsed="false"/>
    <row r="5699" customFormat="false" ht="15.75" hidden="false" customHeight="false" outlineLevel="0" collapsed="false"/>
    <row r="5700" customFormat="false" ht="15.75" hidden="false" customHeight="false" outlineLevel="0" collapsed="false"/>
    <row r="5701" customFormat="false" ht="15.75" hidden="false" customHeight="false" outlineLevel="0" collapsed="false"/>
    <row r="5702" customFormat="false" ht="15.75" hidden="false" customHeight="false" outlineLevel="0" collapsed="false"/>
    <row r="5703" customFormat="false" ht="15.75" hidden="false" customHeight="false" outlineLevel="0" collapsed="false"/>
    <row r="5704" customFormat="false" ht="15.75" hidden="false" customHeight="false" outlineLevel="0" collapsed="false"/>
    <row r="5705" customFormat="false" ht="15.75" hidden="false" customHeight="false" outlineLevel="0" collapsed="false"/>
    <row r="5706" customFormat="false" ht="15.75" hidden="false" customHeight="false" outlineLevel="0" collapsed="false"/>
    <row r="5707" customFormat="false" ht="15.75" hidden="false" customHeight="false" outlineLevel="0" collapsed="false"/>
    <row r="5708" customFormat="false" ht="15.75" hidden="false" customHeight="false" outlineLevel="0" collapsed="false"/>
    <row r="5709" customFormat="false" ht="15.75" hidden="false" customHeight="false" outlineLevel="0" collapsed="false"/>
    <row r="5710" customFormat="false" ht="15.75" hidden="false" customHeight="false" outlineLevel="0" collapsed="false"/>
    <row r="5711" customFormat="false" ht="15.75" hidden="false" customHeight="false" outlineLevel="0" collapsed="false"/>
    <row r="5712" customFormat="false" ht="15.75" hidden="false" customHeight="false" outlineLevel="0" collapsed="false"/>
    <row r="5713" customFormat="false" ht="15.75" hidden="false" customHeight="false" outlineLevel="0" collapsed="false"/>
    <row r="5714" customFormat="false" ht="15.75" hidden="false" customHeight="false" outlineLevel="0" collapsed="false"/>
    <row r="5715" customFormat="false" ht="15.75" hidden="false" customHeight="false" outlineLevel="0" collapsed="false"/>
    <row r="5716" customFormat="false" ht="15.75" hidden="false" customHeight="false" outlineLevel="0" collapsed="false"/>
    <row r="5717" customFormat="false" ht="15.75" hidden="false" customHeight="false" outlineLevel="0" collapsed="false"/>
    <row r="5718" customFormat="false" ht="15.75" hidden="false" customHeight="false" outlineLevel="0" collapsed="false"/>
    <row r="5719" customFormat="false" ht="15.75" hidden="false" customHeight="false" outlineLevel="0" collapsed="false"/>
    <row r="5720" customFormat="false" ht="15.75" hidden="false" customHeight="false" outlineLevel="0" collapsed="false"/>
    <row r="5721" customFormat="false" ht="15.75" hidden="false" customHeight="false" outlineLevel="0" collapsed="false"/>
    <row r="5722" customFormat="false" ht="15.75" hidden="false" customHeight="false" outlineLevel="0" collapsed="false"/>
    <row r="5723" customFormat="false" ht="15.75" hidden="false" customHeight="false" outlineLevel="0" collapsed="false"/>
    <row r="5724" customFormat="false" ht="15.75" hidden="false" customHeight="false" outlineLevel="0" collapsed="false"/>
    <row r="5725" customFormat="false" ht="15.75" hidden="false" customHeight="false" outlineLevel="0" collapsed="false"/>
    <row r="5726" customFormat="false" ht="15.75" hidden="false" customHeight="false" outlineLevel="0" collapsed="false"/>
    <row r="5727" customFormat="false" ht="15.75" hidden="false" customHeight="false" outlineLevel="0" collapsed="false"/>
    <row r="5728" customFormat="false" ht="15.75" hidden="false" customHeight="false" outlineLevel="0" collapsed="false"/>
    <row r="5729" customFormat="false" ht="15.75" hidden="false" customHeight="false" outlineLevel="0" collapsed="false"/>
    <row r="5730" customFormat="false" ht="15.75" hidden="false" customHeight="false" outlineLevel="0" collapsed="false"/>
    <row r="5731" customFormat="false" ht="15.75" hidden="false" customHeight="false" outlineLevel="0" collapsed="false"/>
    <row r="5732" customFormat="false" ht="15.75" hidden="false" customHeight="false" outlineLevel="0" collapsed="false"/>
    <row r="5733" customFormat="false" ht="15.75" hidden="false" customHeight="false" outlineLevel="0" collapsed="false"/>
    <row r="5734" customFormat="false" ht="15.75" hidden="false" customHeight="false" outlineLevel="0" collapsed="false"/>
    <row r="5735" customFormat="false" ht="15.75" hidden="false" customHeight="false" outlineLevel="0" collapsed="false"/>
    <row r="5736" customFormat="false" ht="15.75" hidden="false" customHeight="false" outlineLevel="0" collapsed="false"/>
    <row r="5737" customFormat="false" ht="15.75" hidden="false" customHeight="false" outlineLevel="0" collapsed="false"/>
    <row r="5738" customFormat="false" ht="15.75" hidden="false" customHeight="false" outlineLevel="0" collapsed="false"/>
    <row r="5739" customFormat="false" ht="15.75" hidden="false" customHeight="false" outlineLevel="0" collapsed="false"/>
    <row r="5740" customFormat="false" ht="15.75" hidden="false" customHeight="false" outlineLevel="0" collapsed="false"/>
    <row r="5741" customFormat="false" ht="15.75" hidden="false" customHeight="false" outlineLevel="0" collapsed="false"/>
    <row r="5742" customFormat="false" ht="15.75" hidden="false" customHeight="false" outlineLevel="0" collapsed="false"/>
    <row r="5743" customFormat="false" ht="15.75" hidden="false" customHeight="false" outlineLevel="0" collapsed="false"/>
    <row r="5744" customFormat="false" ht="15.75" hidden="false" customHeight="false" outlineLevel="0" collapsed="false"/>
    <row r="5745" customFormat="false" ht="15.75" hidden="false" customHeight="false" outlineLevel="0" collapsed="false"/>
    <row r="5746" customFormat="false" ht="15.75" hidden="false" customHeight="false" outlineLevel="0" collapsed="false"/>
    <row r="5747" customFormat="false" ht="15.75" hidden="false" customHeight="false" outlineLevel="0" collapsed="false"/>
    <row r="5748" customFormat="false" ht="15.75" hidden="false" customHeight="false" outlineLevel="0" collapsed="false"/>
    <row r="5749" customFormat="false" ht="15.75" hidden="false" customHeight="false" outlineLevel="0" collapsed="false"/>
    <row r="5750" customFormat="false" ht="15.75" hidden="false" customHeight="false" outlineLevel="0" collapsed="false"/>
    <row r="5751" customFormat="false" ht="15.75" hidden="false" customHeight="false" outlineLevel="0" collapsed="false"/>
    <row r="5752" customFormat="false" ht="15.75" hidden="false" customHeight="false" outlineLevel="0" collapsed="false"/>
    <row r="5753" customFormat="false" ht="15.75" hidden="false" customHeight="false" outlineLevel="0" collapsed="false"/>
    <row r="5754" customFormat="false" ht="15.75" hidden="false" customHeight="false" outlineLevel="0" collapsed="false"/>
    <row r="5755" customFormat="false" ht="15.75" hidden="false" customHeight="false" outlineLevel="0" collapsed="false"/>
    <row r="5756" customFormat="false" ht="15.75" hidden="false" customHeight="false" outlineLevel="0" collapsed="false"/>
    <row r="5757" customFormat="false" ht="15.75" hidden="false" customHeight="false" outlineLevel="0" collapsed="false"/>
    <row r="5758" customFormat="false" ht="15.75" hidden="false" customHeight="false" outlineLevel="0" collapsed="false"/>
    <row r="5759" customFormat="false" ht="15.75" hidden="false" customHeight="false" outlineLevel="0" collapsed="false"/>
    <row r="5760" customFormat="false" ht="15.75" hidden="false" customHeight="false" outlineLevel="0" collapsed="false"/>
    <row r="5761" customFormat="false" ht="15.75" hidden="false" customHeight="false" outlineLevel="0" collapsed="false"/>
    <row r="5762" customFormat="false" ht="15.75" hidden="false" customHeight="false" outlineLevel="0" collapsed="false"/>
    <row r="5763" customFormat="false" ht="15.75" hidden="false" customHeight="false" outlineLevel="0" collapsed="false"/>
    <row r="5764" customFormat="false" ht="15.75" hidden="false" customHeight="false" outlineLevel="0" collapsed="false"/>
    <row r="5765" customFormat="false" ht="15.75" hidden="false" customHeight="false" outlineLevel="0" collapsed="false"/>
    <row r="5766" customFormat="false" ht="15.75" hidden="false" customHeight="false" outlineLevel="0" collapsed="false"/>
    <row r="5767" customFormat="false" ht="15.75" hidden="false" customHeight="false" outlineLevel="0" collapsed="false"/>
    <row r="5768" customFormat="false" ht="15.75" hidden="false" customHeight="false" outlineLevel="0" collapsed="false"/>
    <row r="5769" customFormat="false" ht="15.75" hidden="false" customHeight="false" outlineLevel="0" collapsed="false"/>
    <row r="5770" customFormat="false" ht="15.75" hidden="false" customHeight="false" outlineLevel="0" collapsed="false"/>
    <row r="5771" customFormat="false" ht="15.75" hidden="false" customHeight="false" outlineLevel="0" collapsed="false"/>
    <row r="5772" customFormat="false" ht="15.75" hidden="false" customHeight="false" outlineLevel="0" collapsed="false"/>
    <row r="5773" customFormat="false" ht="15.75" hidden="false" customHeight="false" outlineLevel="0" collapsed="false"/>
    <row r="5774" customFormat="false" ht="15.75" hidden="false" customHeight="false" outlineLevel="0" collapsed="false"/>
    <row r="5775" customFormat="false" ht="15.75" hidden="false" customHeight="false" outlineLevel="0" collapsed="false"/>
    <row r="5776" customFormat="false" ht="15.75" hidden="false" customHeight="false" outlineLevel="0" collapsed="false"/>
    <row r="5777" customFormat="false" ht="15.75" hidden="false" customHeight="false" outlineLevel="0" collapsed="false"/>
    <row r="5778" customFormat="false" ht="15.75" hidden="false" customHeight="false" outlineLevel="0" collapsed="false"/>
    <row r="5779" customFormat="false" ht="15.75" hidden="false" customHeight="false" outlineLevel="0" collapsed="false"/>
    <row r="5780" customFormat="false" ht="15.75" hidden="false" customHeight="false" outlineLevel="0" collapsed="false"/>
    <row r="5781" customFormat="false" ht="15.75" hidden="false" customHeight="false" outlineLevel="0" collapsed="false"/>
    <row r="5782" customFormat="false" ht="15.75" hidden="false" customHeight="false" outlineLevel="0" collapsed="false"/>
    <row r="5783" customFormat="false" ht="15.75" hidden="false" customHeight="false" outlineLevel="0" collapsed="false"/>
    <row r="5784" customFormat="false" ht="15.75" hidden="false" customHeight="false" outlineLevel="0" collapsed="false"/>
    <row r="5785" customFormat="false" ht="15.75" hidden="false" customHeight="false" outlineLevel="0" collapsed="false"/>
    <row r="5786" customFormat="false" ht="15.75" hidden="false" customHeight="false" outlineLevel="0" collapsed="false"/>
    <row r="5787" customFormat="false" ht="15.75" hidden="false" customHeight="false" outlineLevel="0" collapsed="false"/>
    <row r="5788" customFormat="false" ht="15.75" hidden="false" customHeight="false" outlineLevel="0" collapsed="false"/>
    <row r="5789" customFormat="false" ht="15.75" hidden="false" customHeight="false" outlineLevel="0" collapsed="false"/>
    <row r="5790" customFormat="false" ht="15.75" hidden="false" customHeight="false" outlineLevel="0" collapsed="false"/>
    <row r="5791" customFormat="false" ht="15.75" hidden="false" customHeight="false" outlineLevel="0" collapsed="false"/>
    <row r="5792" customFormat="false" ht="15.75" hidden="false" customHeight="false" outlineLevel="0" collapsed="false"/>
    <row r="5793" customFormat="false" ht="15.75" hidden="false" customHeight="false" outlineLevel="0" collapsed="false"/>
    <row r="5794" customFormat="false" ht="15.75" hidden="false" customHeight="false" outlineLevel="0" collapsed="false"/>
    <row r="5795" customFormat="false" ht="15.75" hidden="false" customHeight="false" outlineLevel="0" collapsed="false"/>
    <row r="5796" customFormat="false" ht="15.75" hidden="false" customHeight="false" outlineLevel="0" collapsed="false"/>
    <row r="5797" customFormat="false" ht="15.75" hidden="false" customHeight="false" outlineLevel="0" collapsed="false"/>
    <row r="5798" customFormat="false" ht="15.75" hidden="false" customHeight="false" outlineLevel="0" collapsed="false"/>
    <row r="5799" customFormat="false" ht="15.75" hidden="false" customHeight="false" outlineLevel="0" collapsed="false"/>
    <row r="5800" customFormat="false" ht="15.75" hidden="false" customHeight="false" outlineLevel="0" collapsed="false"/>
    <row r="5801" customFormat="false" ht="15.75" hidden="false" customHeight="false" outlineLevel="0" collapsed="false"/>
    <row r="5802" customFormat="false" ht="15.75" hidden="false" customHeight="false" outlineLevel="0" collapsed="false"/>
    <row r="5803" customFormat="false" ht="15.75" hidden="false" customHeight="false" outlineLevel="0" collapsed="false"/>
    <row r="5804" customFormat="false" ht="15.75" hidden="false" customHeight="false" outlineLevel="0" collapsed="false"/>
    <row r="5805" customFormat="false" ht="15.75" hidden="false" customHeight="false" outlineLevel="0" collapsed="false"/>
    <row r="5806" customFormat="false" ht="15.75" hidden="false" customHeight="false" outlineLevel="0" collapsed="false"/>
    <row r="5807" customFormat="false" ht="15.75" hidden="false" customHeight="false" outlineLevel="0" collapsed="false"/>
    <row r="5808" customFormat="false" ht="15.75" hidden="false" customHeight="false" outlineLevel="0" collapsed="false"/>
    <row r="5809" customFormat="false" ht="15.75" hidden="false" customHeight="false" outlineLevel="0" collapsed="false"/>
    <row r="5810" customFormat="false" ht="15.75" hidden="false" customHeight="false" outlineLevel="0" collapsed="false"/>
    <row r="5811" customFormat="false" ht="15.75" hidden="false" customHeight="false" outlineLevel="0" collapsed="false"/>
    <row r="5812" customFormat="false" ht="15.75" hidden="false" customHeight="false" outlineLevel="0" collapsed="false"/>
    <row r="5813" customFormat="false" ht="15.75" hidden="false" customHeight="false" outlineLevel="0" collapsed="false"/>
    <row r="5814" customFormat="false" ht="15.75" hidden="false" customHeight="false" outlineLevel="0" collapsed="false"/>
    <row r="5815" customFormat="false" ht="15.75" hidden="false" customHeight="false" outlineLevel="0" collapsed="false"/>
    <row r="5816" customFormat="false" ht="15.75" hidden="false" customHeight="false" outlineLevel="0" collapsed="false"/>
    <row r="5817" customFormat="false" ht="15.75" hidden="false" customHeight="false" outlineLevel="0" collapsed="false"/>
    <row r="5818" customFormat="false" ht="15.75" hidden="false" customHeight="false" outlineLevel="0" collapsed="false"/>
    <row r="5819" customFormat="false" ht="15.75" hidden="false" customHeight="false" outlineLevel="0" collapsed="false"/>
    <row r="5820" customFormat="false" ht="15.75" hidden="false" customHeight="false" outlineLevel="0" collapsed="false"/>
    <row r="5821" customFormat="false" ht="15.75" hidden="false" customHeight="false" outlineLevel="0" collapsed="false"/>
    <row r="5822" customFormat="false" ht="15.75" hidden="false" customHeight="false" outlineLevel="0" collapsed="false"/>
    <row r="5823" customFormat="false" ht="15.75" hidden="false" customHeight="false" outlineLevel="0" collapsed="false"/>
    <row r="5824" customFormat="false" ht="15.75" hidden="false" customHeight="false" outlineLevel="0" collapsed="false"/>
    <row r="5825" customFormat="false" ht="15.75" hidden="false" customHeight="false" outlineLevel="0" collapsed="false"/>
    <row r="5826" customFormat="false" ht="15.75" hidden="false" customHeight="false" outlineLevel="0" collapsed="false"/>
    <row r="5827" customFormat="false" ht="15.75" hidden="false" customHeight="false" outlineLevel="0" collapsed="false"/>
    <row r="5828" customFormat="false" ht="15.75" hidden="false" customHeight="false" outlineLevel="0" collapsed="false"/>
    <row r="5829" customFormat="false" ht="15.75" hidden="false" customHeight="false" outlineLevel="0" collapsed="false"/>
    <row r="5830" customFormat="false" ht="15.75" hidden="false" customHeight="false" outlineLevel="0" collapsed="false"/>
    <row r="5831" customFormat="false" ht="15.75" hidden="false" customHeight="false" outlineLevel="0" collapsed="false"/>
    <row r="5832" customFormat="false" ht="15.75" hidden="false" customHeight="false" outlineLevel="0" collapsed="false"/>
    <row r="5833" customFormat="false" ht="15.75" hidden="false" customHeight="false" outlineLevel="0" collapsed="false"/>
    <row r="5834" customFormat="false" ht="15.75" hidden="false" customHeight="false" outlineLevel="0" collapsed="false"/>
    <row r="5835" customFormat="false" ht="15.75" hidden="false" customHeight="false" outlineLevel="0" collapsed="false"/>
    <row r="5836" customFormat="false" ht="15.75" hidden="false" customHeight="false" outlineLevel="0" collapsed="false"/>
    <row r="5837" customFormat="false" ht="15.75" hidden="false" customHeight="false" outlineLevel="0" collapsed="false"/>
    <row r="5838" customFormat="false" ht="15.75" hidden="false" customHeight="false" outlineLevel="0" collapsed="false"/>
    <row r="5839" customFormat="false" ht="15.75" hidden="false" customHeight="false" outlineLevel="0" collapsed="false"/>
    <row r="5840" customFormat="false" ht="15.75" hidden="false" customHeight="false" outlineLevel="0" collapsed="false"/>
    <row r="5841" customFormat="false" ht="15.75" hidden="false" customHeight="false" outlineLevel="0" collapsed="false"/>
    <row r="5842" customFormat="false" ht="15.75" hidden="false" customHeight="false" outlineLevel="0" collapsed="false"/>
    <row r="5843" customFormat="false" ht="15.75" hidden="false" customHeight="false" outlineLevel="0" collapsed="false"/>
    <row r="5844" customFormat="false" ht="15.75" hidden="false" customHeight="false" outlineLevel="0" collapsed="false"/>
    <row r="5845" customFormat="false" ht="15.75" hidden="false" customHeight="false" outlineLevel="0" collapsed="false"/>
    <row r="5846" customFormat="false" ht="15.75" hidden="false" customHeight="false" outlineLevel="0" collapsed="false"/>
    <row r="5847" customFormat="false" ht="15.75" hidden="false" customHeight="false" outlineLevel="0" collapsed="false"/>
    <row r="5848" customFormat="false" ht="15.75" hidden="false" customHeight="false" outlineLevel="0" collapsed="false"/>
    <row r="5849" customFormat="false" ht="15.75" hidden="false" customHeight="false" outlineLevel="0" collapsed="false"/>
    <row r="5850" customFormat="false" ht="15.75" hidden="false" customHeight="false" outlineLevel="0" collapsed="false"/>
    <row r="5851" customFormat="false" ht="15.75" hidden="false" customHeight="false" outlineLevel="0" collapsed="false"/>
    <row r="5852" customFormat="false" ht="15.75" hidden="false" customHeight="false" outlineLevel="0" collapsed="false"/>
    <row r="5853" customFormat="false" ht="15.75" hidden="false" customHeight="false" outlineLevel="0" collapsed="false"/>
    <row r="5854" customFormat="false" ht="15.75" hidden="false" customHeight="false" outlineLevel="0" collapsed="false"/>
    <row r="5855" customFormat="false" ht="15.75" hidden="false" customHeight="false" outlineLevel="0" collapsed="false"/>
    <row r="5856" customFormat="false" ht="15.75" hidden="false" customHeight="false" outlineLevel="0" collapsed="false"/>
    <row r="5857" customFormat="false" ht="15.75" hidden="false" customHeight="false" outlineLevel="0" collapsed="false"/>
    <row r="5858" customFormat="false" ht="15.75" hidden="false" customHeight="false" outlineLevel="0" collapsed="false"/>
    <row r="5859" customFormat="false" ht="15.75" hidden="false" customHeight="false" outlineLevel="0" collapsed="false"/>
    <row r="5860" customFormat="false" ht="15.75" hidden="false" customHeight="false" outlineLevel="0" collapsed="false"/>
    <row r="5861" customFormat="false" ht="15.75" hidden="false" customHeight="false" outlineLevel="0" collapsed="false"/>
    <row r="5862" customFormat="false" ht="15.75" hidden="false" customHeight="false" outlineLevel="0" collapsed="false"/>
    <row r="5863" customFormat="false" ht="15.75" hidden="false" customHeight="false" outlineLevel="0" collapsed="false"/>
    <row r="5864" customFormat="false" ht="15.75" hidden="false" customHeight="false" outlineLevel="0" collapsed="false"/>
    <row r="5865" customFormat="false" ht="15.75" hidden="false" customHeight="false" outlineLevel="0" collapsed="false"/>
    <row r="5866" customFormat="false" ht="15.75" hidden="false" customHeight="false" outlineLevel="0" collapsed="false"/>
    <row r="5867" customFormat="false" ht="15.75" hidden="false" customHeight="false" outlineLevel="0" collapsed="false"/>
    <row r="5868" customFormat="false" ht="15.75" hidden="false" customHeight="false" outlineLevel="0" collapsed="false"/>
    <row r="5869" customFormat="false" ht="15.75" hidden="false" customHeight="false" outlineLevel="0" collapsed="false"/>
    <row r="5870" customFormat="false" ht="15.75" hidden="false" customHeight="false" outlineLevel="0" collapsed="false"/>
    <row r="5871" customFormat="false" ht="15.75" hidden="false" customHeight="false" outlineLevel="0" collapsed="false"/>
    <row r="5872" customFormat="false" ht="15.75" hidden="false" customHeight="false" outlineLevel="0" collapsed="false"/>
    <row r="5873" customFormat="false" ht="15.75" hidden="false" customHeight="false" outlineLevel="0" collapsed="false"/>
    <row r="5874" customFormat="false" ht="15.75" hidden="false" customHeight="false" outlineLevel="0" collapsed="false"/>
    <row r="5875" customFormat="false" ht="15.75" hidden="false" customHeight="false" outlineLevel="0" collapsed="false"/>
    <row r="5876" customFormat="false" ht="15.75" hidden="false" customHeight="false" outlineLevel="0" collapsed="false"/>
    <row r="5877" customFormat="false" ht="15.75" hidden="false" customHeight="false" outlineLevel="0" collapsed="false"/>
    <row r="5878" customFormat="false" ht="15.75" hidden="false" customHeight="false" outlineLevel="0" collapsed="false"/>
    <row r="5879" customFormat="false" ht="15.75" hidden="false" customHeight="false" outlineLevel="0" collapsed="false"/>
    <row r="5880" customFormat="false" ht="15.75" hidden="false" customHeight="false" outlineLevel="0" collapsed="false"/>
    <row r="5881" customFormat="false" ht="15.75" hidden="false" customHeight="false" outlineLevel="0" collapsed="false"/>
    <row r="5882" customFormat="false" ht="15.75" hidden="false" customHeight="false" outlineLevel="0" collapsed="false"/>
    <row r="5883" customFormat="false" ht="15.75" hidden="false" customHeight="false" outlineLevel="0" collapsed="false"/>
    <row r="5884" customFormat="false" ht="15.75" hidden="false" customHeight="false" outlineLevel="0" collapsed="false"/>
    <row r="5885" customFormat="false" ht="15.75" hidden="false" customHeight="false" outlineLevel="0" collapsed="false"/>
    <row r="5886" customFormat="false" ht="15.75" hidden="false" customHeight="false" outlineLevel="0" collapsed="false"/>
    <row r="5887" customFormat="false" ht="15.75" hidden="false" customHeight="false" outlineLevel="0" collapsed="false"/>
    <row r="5888" customFormat="false" ht="15.75" hidden="false" customHeight="false" outlineLevel="0" collapsed="false"/>
    <row r="5889" customFormat="false" ht="15.75" hidden="false" customHeight="false" outlineLevel="0" collapsed="false"/>
    <row r="5890" customFormat="false" ht="15.75" hidden="false" customHeight="false" outlineLevel="0" collapsed="false"/>
    <row r="5891" customFormat="false" ht="15.75" hidden="false" customHeight="false" outlineLevel="0" collapsed="false"/>
    <row r="5892" customFormat="false" ht="15.75" hidden="false" customHeight="false" outlineLevel="0" collapsed="false"/>
    <row r="5893" customFormat="false" ht="15.75" hidden="false" customHeight="false" outlineLevel="0" collapsed="false"/>
    <row r="5894" customFormat="false" ht="15.75" hidden="false" customHeight="false" outlineLevel="0" collapsed="false"/>
    <row r="5895" customFormat="false" ht="15.75" hidden="false" customHeight="false" outlineLevel="0" collapsed="false"/>
    <row r="5896" customFormat="false" ht="15.75" hidden="false" customHeight="false" outlineLevel="0" collapsed="false"/>
    <row r="5897" customFormat="false" ht="15.75" hidden="false" customHeight="false" outlineLevel="0" collapsed="false"/>
    <row r="5898" customFormat="false" ht="15.75" hidden="false" customHeight="false" outlineLevel="0" collapsed="false"/>
    <row r="5899" customFormat="false" ht="15.75" hidden="false" customHeight="false" outlineLevel="0" collapsed="false"/>
    <row r="5900" customFormat="false" ht="15.75" hidden="false" customHeight="false" outlineLevel="0" collapsed="false"/>
    <row r="5901" customFormat="false" ht="15.75" hidden="false" customHeight="false" outlineLevel="0" collapsed="false"/>
    <row r="5902" customFormat="false" ht="15.75" hidden="false" customHeight="false" outlineLevel="0" collapsed="false"/>
    <row r="5903" customFormat="false" ht="15.75" hidden="false" customHeight="false" outlineLevel="0" collapsed="false"/>
    <row r="5904" customFormat="false" ht="15.75" hidden="false" customHeight="false" outlineLevel="0" collapsed="false"/>
    <row r="5905" customFormat="false" ht="15.75" hidden="false" customHeight="false" outlineLevel="0" collapsed="false"/>
    <row r="5906" customFormat="false" ht="15.75" hidden="false" customHeight="false" outlineLevel="0" collapsed="false"/>
    <row r="5907" customFormat="false" ht="15.75" hidden="false" customHeight="false" outlineLevel="0" collapsed="false"/>
    <row r="5908" customFormat="false" ht="15.75" hidden="false" customHeight="false" outlineLevel="0" collapsed="false"/>
    <row r="5909" customFormat="false" ht="15.75" hidden="false" customHeight="false" outlineLevel="0" collapsed="false"/>
    <row r="5910" customFormat="false" ht="15.75" hidden="false" customHeight="false" outlineLevel="0" collapsed="false"/>
    <row r="5911" customFormat="false" ht="15.75" hidden="false" customHeight="false" outlineLevel="0" collapsed="false"/>
    <row r="5912" customFormat="false" ht="15.75" hidden="false" customHeight="false" outlineLevel="0" collapsed="false"/>
    <row r="5913" customFormat="false" ht="15.75" hidden="false" customHeight="false" outlineLevel="0" collapsed="false"/>
    <row r="5914" customFormat="false" ht="15.75" hidden="false" customHeight="false" outlineLevel="0" collapsed="false"/>
    <row r="5915" customFormat="false" ht="15.75" hidden="false" customHeight="false" outlineLevel="0" collapsed="false"/>
    <row r="5916" customFormat="false" ht="15.75" hidden="false" customHeight="false" outlineLevel="0" collapsed="false"/>
    <row r="5917" customFormat="false" ht="15.75" hidden="false" customHeight="false" outlineLevel="0" collapsed="false"/>
    <row r="5918" customFormat="false" ht="15.75" hidden="false" customHeight="false" outlineLevel="0" collapsed="false"/>
    <row r="5919" customFormat="false" ht="15.75" hidden="false" customHeight="false" outlineLevel="0" collapsed="false"/>
    <row r="5920" customFormat="false" ht="15.75" hidden="false" customHeight="false" outlineLevel="0" collapsed="false"/>
    <row r="5921" customFormat="false" ht="15.75" hidden="false" customHeight="false" outlineLevel="0" collapsed="false"/>
    <row r="5922" customFormat="false" ht="15.75" hidden="false" customHeight="false" outlineLevel="0" collapsed="false"/>
    <row r="5923" customFormat="false" ht="15.75" hidden="false" customHeight="false" outlineLevel="0" collapsed="false"/>
    <row r="5924" customFormat="false" ht="15.75" hidden="false" customHeight="false" outlineLevel="0" collapsed="false"/>
    <row r="5925" customFormat="false" ht="15.75" hidden="false" customHeight="false" outlineLevel="0" collapsed="false"/>
    <row r="5926" customFormat="false" ht="15.75" hidden="false" customHeight="false" outlineLevel="0" collapsed="false"/>
    <row r="5927" customFormat="false" ht="15.75" hidden="false" customHeight="false" outlineLevel="0" collapsed="false"/>
    <row r="5928" customFormat="false" ht="15.75" hidden="false" customHeight="false" outlineLevel="0" collapsed="false"/>
    <row r="5929" customFormat="false" ht="15.75" hidden="false" customHeight="false" outlineLevel="0" collapsed="false"/>
    <row r="5930" customFormat="false" ht="15.75" hidden="false" customHeight="false" outlineLevel="0" collapsed="false"/>
    <row r="5931" customFormat="false" ht="15.75" hidden="false" customHeight="false" outlineLevel="0" collapsed="false"/>
    <row r="5932" customFormat="false" ht="15.75" hidden="false" customHeight="false" outlineLevel="0" collapsed="false"/>
    <row r="5933" customFormat="false" ht="15.75" hidden="false" customHeight="false" outlineLevel="0" collapsed="false"/>
    <row r="5934" customFormat="false" ht="15.75" hidden="false" customHeight="false" outlineLevel="0" collapsed="false"/>
    <row r="5935" customFormat="false" ht="15.75" hidden="false" customHeight="false" outlineLevel="0" collapsed="false"/>
    <row r="5936" customFormat="false" ht="15.75" hidden="false" customHeight="false" outlineLevel="0" collapsed="false"/>
    <row r="5937" customFormat="false" ht="15.75" hidden="false" customHeight="false" outlineLevel="0" collapsed="false"/>
    <row r="5938" customFormat="false" ht="15.75" hidden="false" customHeight="false" outlineLevel="0" collapsed="false"/>
    <row r="5939" customFormat="false" ht="15.75" hidden="false" customHeight="false" outlineLevel="0" collapsed="false"/>
    <row r="5940" customFormat="false" ht="15.75" hidden="false" customHeight="false" outlineLevel="0" collapsed="false"/>
    <row r="5941" customFormat="false" ht="15.75" hidden="false" customHeight="false" outlineLevel="0" collapsed="false"/>
    <row r="5942" customFormat="false" ht="15.75" hidden="false" customHeight="false" outlineLevel="0" collapsed="false"/>
    <row r="5943" customFormat="false" ht="15.75" hidden="false" customHeight="false" outlineLevel="0" collapsed="false"/>
    <row r="5944" customFormat="false" ht="15.75" hidden="false" customHeight="false" outlineLevel="0" collapsed="false"/>
    <row r="5945" customFormat="false" ht="15.75" hidden="false" customHeight="false" outlineLevel="0" collapsed="false"/>
    <row r="5946" customFormat="false" ht="15.75" hidden="false" customHeight="false" outlineLevel="0" collapsed="false"/>
    <row r="5947" customFormat="false" ht="15.75" hidden="false" customHeight="false" outlineLevel="0" collapsed="false"/>
    <row r="5948" customFormat="false" ht="15.75" hidden="false" customHeight="false" outlineLevel="0" collapsed="false"/>
    <row r="5949" customFormat="false" ht="15.75" hidden="false" customHeight="false" outlineLevel="0" collapsed="false"/>
    <row r="5950" customFormat="false" ht="15.75" hidden="false" customHeight="false" outlineLevel="0" collapsed="false"/>
    <row r="5951" customFormat="false" ht="15.75" hidden="false" customHeight="false" outlineLevel="0" collapsed="false"/>
    <row r="5952" customFormat="false" ht="15.75" hidden="false" customHeight="false" outlineLevel="0" collapsed="false"/>
    <row r="5953" customFormat="false" ht="15.75" hidden="false" customHeight="false" outlineLevel="0" collapsed="false"/>
    <row r="5954" customFormat="false" ht="15.75" hidden="false" customHeight="false" outlineLevel="0" collapsed="false"/>
    <row r="5955" customFormat="false" ht="15.75" hidden="false" customHeight="false" outlineLevel="0" collapsed="false"/>
    <row r="5956" customFormat="false" ht="15.75" hidden="false" customHeight="false" outlineLevel="0" collapsed="false"/>
    <row r="5957" customFormat="false" ht="15.75" hidden="false" customHeight="false" outlineLevel="0" collapsed="false"/>
    <row r="5958" customFormat="false" ht="15.75" hidden="false" customHeight="false" outlineLevel="0" collapsed="false"/>
    <row r="5959" customFormat="false" ht="15.75" hidden="false" customHeight="false" outlineLevel="0" collapsed="false"/>
    <row r="5960" customFormat="false" ht="15.75" hidden="false" customHeight="false" outlineLevel="0" collapsed="false"/>
    <row r="5961" customFormat="false" ht="15.75" hidden="false" customHeight="false" outlineLevel="0" collapsed="false"/>
    <row r="5962" customFormat="false" ht="15.75" hidden="false" customHeight="false" outlineLevel="0" collapsed="false"/>
    <row r="5963" customFormat="false" ht="15.75" hidden="false" customHeight="false" outlineLevel="0" collapsed="false"/>
    <row r="5964" customFormat="false" ht="15.75" hidden="false" customHeight="false" outlineLevel="0" collapsed="false"/>
    <row r="5965" customFormat="false" ht="15.75" hidden="false" customHeight="false" outlineLevel="0" collapsed="false"/>
    <row r="5966" customFormat="false" ht="15.75" hidden="false" customHeight="false" outlineLevel="0" collapsed="false"/>
    <row r="5967" customFormat="false" ht="15.75" hidden="false" customHeight="false" outlineLevel="0" collapsed="false"/>
    <row r="5968" customFormat="false" ht="15.75" hidden="false" customHeight="false" outlineLevel="0" collapsed="false"/>
    <row r="5969" customFormat="false" ht="15.75" hidden="false" customHeight="false" outlineLevel="0" collapsed="false"/>
    <row r="5970" customFormat="false" ht="15.75" hidden="false" customHeight="false" outlineLevel="0" collapsed="false"/>
    <row r="5971" customFormat="false" ht="15.75" hidden="false" customHeight="false" outlineLevel="0" collapsed="false"/>
    <row r="5972" customFormat="false" ht="15.75" hidden="false" customHeight="false" outlineLevel="0" collapsed="false"/>
    <row r="5973" customFormat="false" ht="15.75" hidden="false" customHeight="false" outlineLevel="0" collapsed="false"/>
    <row r="5974" customFormat="false" ht="15.75" hidden="false" customHeight="false" outlineLevel="0" collapsed="false"/>
    <row r="5975" customFormat="false" ht="15.75" hidden="false" customHeight="false" outlineLevel="0" collapsed="false"/>
    <row r="5976" customFormat="false" ht="15.75" hidden="false" customHeight="false" outlineLevel="0" collapsed="false"/>
    <row r="5977" customFormat="false" ht="15.75" hidden="false" customHeight="false" outlineLevel="0" collapsed="false"/>
    <row r="5978" customFormat="false" ht="15.75" hidden="false" customHeight="false" outlineLevel="0" collapsed="false"/>
    <row r="5979" customFormat="false" ht="15.75" hidden="false" customHeight="false" outlineLevel="0" collapsed="false"/>
    <row r="5980" customFormat="false" ht="15.75" hidden="false" customHeight="false" outlineLevel="0" collapsed="false"/>
    <row r="5981" customFormat="false" ht="15.75" hidden="false" customHeight="false" outlineLevel="0" collapsed="false"/>
    <row r="5982" customFormat="false" ht="15.75" hidden="false" customHeight="false" outlineLevel="0" collapsed="false"/>
    <row r="5983" customFormat="false" ht="15.75" hidden="false" customHeight="false" outlineLevel="0" collapsed="false"/>
    <row r="5984" customFormat="false" ht="15.75" hidden="false" customHeight="false" outlineLevel="0" collapsed="false"/>
    <row r="5985" customFormat="false" ht="15.75" hidden="false" customHeight="false" outlineLevel="0" collapsed="false"/>
    <row r="5986" customFormat="false" ht="15.75" hidden="false" customHeight="false" outlineLevel="0" collapsed="false"/>
    <row r="5987" customFormat="false" ht="15.75" hidden="false" customHeight="false" outlineLevel="0" collapsed="false"/>
    <row r="5988" customFormat="false" ht="15.75" hidden="false" customHeight="false" outlineLevel="0" collapsed="false"/>
    <row r="5989" customFormat="false" ht="15.75" hidden="false" customHeight="false" outlineLevel="0" collapsed="false"/>
    <row r="5990" customFormat="false" ht="15.75" hidden="false" customHeight="false" outlineLevel="0" collapsed="false"/>
    <row r="5991" customFormat="false" ht="15.75" hidden="false" customHeight="false" outlineLevel="0" collapsed="false"/>
    <row r="5992" customFormat="false" ht="15.75" hidden="false" customHeight="false" outlineLevel="0" collapsed="false"/>
    <row r="5993" customFormat="false" ht="15.75" hidden="false" customHeight="false" outlineLevel="0" collapsed="false"/>
    <row r="5994" customFormat="false" ht="15.75" hidden="false" customHeight="false" outlineLevel="0" collapsed="false"/>
    <row r="5995" customFormat="false" ht="15.75" hidden="false" customHeight="false" outlineLevel="0" collapsed="false"/>
    <row r="5996" customFormat="false" ht="15.75" hidden="false" customHeight="false" outlineLevel="0" collapsed="false"/>
    <row r="5997" customFormat="false" ht="15.75" hidden="false" customHeight="false" outlineLevel="0" collapsed="false"/>
    <row r="5998" customFormat="false" ht="15.75" hidden="false" customHeight="false" outlineLevel="0" collapsed="false"/>
    <row r="5999" customFormat="false" ht="15.75" hidden="false" customHeight="false" outlineLevel="0" collapsed="false"/>
    <row r="6000" customFormat="false" ht="15.75" hidden="false" customHeight="false" outlineLevel="0" collapsed="false"/>
    <row r="6001" customFormat="false" ht="15.75" hidden="false" customHeight="false" outlineLevel="0" collapsed="false"/>
    <row r="6002" customFormat="false" ht="15.75" hidden="false" customHeight="false" outlineLevel="0" collapsed="false"/>
    <row r="6003" customFormat="false" ht="15.75" hidden="false" customHeight="false" outlineLevel="0" collapsed="false"/>
    <row r="6004" customFormat="false" ht="15.75" hidden="false" customHeight="false" outlineLevel="0" collapsed="false"/>
    <row r="6005" customFormat="false" ht="15.75" hidden="false" customHeight="false" outlineLevel="0" collapsed="false"/>
    <row r="6006" customFormat="false" ht="15.75" hidden="false" customHeight="false" outlineLevel="0" collapsed="false"/>
    <row r="6007" customFormat="false" ht="15.75" hidden="false" customHeight="false" outlineLevel="0" collapsed="false"/>
    <row r="6008" customFormat="false" ht="15.75" hidden="false" customHeight="false" outlineLevel="0" collapsed="false"/>
    <row r="6009" customFormat="false" ht="15.75" hidden="false" customHeight="false" outlineLevel="0" collapsed="false"/>
    <row r="6010" customFormat="false" ht="15.75" hidden="false" customHeight="false" outlineLevel="0" collapsed="false"/>
    <row r="6011" customFormat="false" ht="15.75" hidden="false" customHeight="false" outlineLevel="0" collapsed="false"/>
    <row r="6012" customFormat="false" ht="15.75" hidden="false" customHeight="false" outlineLevel="0" collapsed="false"/>
    <row r="6013" customFormat="false" ht="15.75" hidden="false" customHeight="false" outlineLevel="0" collapsed="false"/>
    <row r="6014" customFormat="false" ht="15.75" hidden="false" customHeight="false" outlineLevel="0" collapsed="false"/>
    <row r="6015" customFormat="false" ht="15.75" hidden="false" customHeight="false" outlineLevel="0" collapsed="false"/>
    <row r="6016" customFormat="false" ht="15.75" hidden="false" customHeight="false" outlineLevel="0" collapsed="false"/>
    <row r="6017" customFormat="false" ht="15.75" hidden="false" customHeight="false" outlineLevel="0" collapsed="false"/>
    <row r="6018" customFormat="false" ht="15.75" hidden="false" customHeight="false" outlineLevel="0" collapsed="false"/>
    <row r="6019" customFormat="false" ht="15.75" hidden="false" customHeight="false" outlineLevel="0" collapsed="false"/>
    <row r="6020" customFormat="false" ht="15.75" hidden="false" customHeight="false" outlineLevel="0" collapsed="false"/>
    <row r="6021" customFormat="false" ht="15.75" hidden="false" customHeight="false" outlineLevel="0" collapsed="false"/>
    <row r="6022" customFormat="false" ht="15.75" hidden="false" customHeight="false" outlineLevel="0" collapsed="false"/>
    <row r="6023" customFormat="false" ht="15.75" hidden="false" customHeight="false" outlineLevel="0" collapsed="false"/>
    <row r="6024" customFormat="false" ht="15.75" hidden="false" customHeight="false" outlineLevel="0" collapsed="false"/>
    <row r="6025" customFormat="false" ht="15.75" hidden="false" customHeight="false" outlineLevel="0" collapsed="false"/>
    <row r="6026" customFormat="false" ht="15.75" hidden="false" customHeight="false" outlineLevel="0" collapsed="false"/>
    <row r="6027" customFormat="false" ht="15.75" hidden="false" customHeight="false" outlineLevel="0" collapsed="false"/>
    <row r="6028" customFormat="false" ht="15.75" hidden="false" customHeight="false" outlineLevel="0" collapsed="false"/>
    <row r="6029" customFormat="false" ht="15.75" hidden="false" customHeight="false" outlineLevel="0" collapsed="false"/>
    <row r="6030" customFormat="false" ht="15.75" hidden="false" customHeight="false" outlineLevel="0" collapsed="false"/>
    <row r="6031" customFormat="false" ht="15.75" hidden="false" customHeight="false" outlineLevel="0" collapsed="false"/>
    <row r="6032" customFormat="false" ht="15.75" hidden="false" customHeight="false" outlineLevel="0" collapsed="false"/>
    <row r="6033" customFormat="false" ht="15.75" hidden="false" customHeight="false" outlineLevel="0" collapsed="false"/>
    <row r="6034" customFormat="false" ht="15.75" hidden="false" customHeight="false" outlineLevel="0" collapsed="false"/>
    <row r="6035" customFormat="false" ht="15.75" hidden="false" customHeight="false" outlineLevel="0" collapsed="false"/>
    <row r="6036" customFormat="false" ht="15.75" hidden="false" customHeight="false" outlineLevel="0" collapsed="false"/>
    <row r="6037" customFormat="false" ht="15.75" hidden="false" customHeight="false" outlineLevel="0" collapsed="false"/>
    <row r="6038" customFormat="false" ht="15.75" hidden="false" customHeight="false" outlineLevel="0" collapsed="false"/>
    <row r="6039" customFormat="false" ht="15.75" hidden="false" customHeight="false" outlineLevel="0" collapsed="false"/>
    <row r="6040" customFormat="false" ht="15.75" hidden="false" customHeight="false" outlineLevel="0" collapsed="false"/>
    <row r="6041" customFormat="false" ht="15.75" hidden="false" customHeight="false" outlineLevel="0" collapsed="false"/>
    <row r="6042" customFormat="false" ht="15.75" hidden="false" customHeight="false" outlineLevel="0" collapsed="false"/>
    <row r="6043" customFormat="false" ht="15.75" hidden="false" customHeight="false" outlineLevel="0" collapsed="false"/>
    <row r="6044" customFormat="false" ht="15.75" hidden="false" customHeight="false" outlineLevel="0" collapsed="false"/>
    <row r="6045" customFormat="false" ht="15.75" hidden="false" customHeight="false" outlineLevel="0" collapsed="false"/>
    <row r="6046" customFormat="false" ht="15.75" hidden="false" customHeight="false" outlineLevel="0" collapsed="false"/>
    <row r="6047" customFormat="false" ht="15.75" hidden="false" customHeight="false" outlineLevel="0" collapsed="false"/>
    <row r="6048" customFormat="false" ht="15.75" hidden="false" customHeight="false" outlineLevel="0" collapsed="false"/>
    <row r="6049" customFormat="false" ht="15.75" hidden="false" customHeight="false" outlineLevel="0" collapsed="false"/>
    <row r="6050" customFormat="false" ht="15.75" hidden="false" customHeight="false" outlineLevel="0" collapsed="false"/>
    <row r="6051" customFormat="false" ht="15.75" hidden="false" customHeight="false" outlineLevel="0" collapsed="false"/>
    <row r="6052" customFormat="false" ht="15.75" hidden="false" customHeight="false" outlineLevel="0" collapsed="false"/>
    <row r="6053" customFormat="false" ht="15.75" hidden="false" customHeight="false" outlineLevel="0" collapsed="false"/>
    <row r="6054" customFormat="false" ht="15.75" hidden="false" customHeight="false" outlineLevel="0" collapsed="false"/>
    <row r="6055" customFormat="false" ht="15.75" hidden="false" customHeight="false" outlineLevel="0" collapsed="false"/>
    <row r="6056" customFormat="false" ht="15.75" hidden="false" customHeight="false" outlineLevel="0" collapsed="false"/>
    <row r="6057" customFormat="false" ht="15.75" hidden="false" customHeight="false" outlineLevel="0" collapsed="false"/>
    <row r="6058" customFormat="false" ht="15.75" hidden="false" customHeight="false" outlineLevel="0" collapsed="false"/>
    <row r="6059" customFormat="false" ht="15.75" hidden="false" customHeight="false" outlineLevel="0" collapsed="false"/>
    <row r="6060" customFormat="false" ht="15.75" hidden="false" customHeight="false" outlineLevel="0" collapsed="false"/>
    <row r="6061" customFormat="false" ht="15.75" hidden="false" customHeight="false" outlineLevel="0" collapsed="false"/>
    <row r="6062" customFormat="false" ht="15.75" hidden="false" customHeight="false" outlineLevel="0" collapsed="false"/>
    <row r="6063" customFormat="false" ht="15.75" hidden="false" customHeight="false" outlineLevel="0" collapsed="false"/>
    <row r="6064" customFormat="false" ht="15.75" hidden="false" customHeight="false" outlineLevel="0" collapsed="false"/>
    <row r="6065" customFormat="false" ht="15.75" hidden="false" customHeight="false" outlineLevel="0" collapsed="false"/>
    <row r="6066" customFormat="false" ht="15.75" hidden="false" customHeight="false" outlineLevel="0" collapsed="false"/>
    <row r="6067" customFormat="false" ht="15.75" hidden="false" customHeight="false" outlineLevel="0" collapsed="false"/>
    <row r="6068" customFormat="false" ht="15.75" hidden="false" customHeight="false" outlineLevel="0" collapsed="false"/>
    <row r="6069" customFormat="false" ht="15.75" hidden="false" customHeight="false" outlineLevel="0" collapsed="false"/>
    <row r="6070" customFormat="false" ht="15.75" hidden="false" customHeight="false" outlineLevel="0" collapsed="false"/>
    <row r="6071" customFormat="false" ht="15.75" hidden="false" customHeight="false" outlineLevel="0" collapsed="false"/>
    <row r="6072" customFormat="false" ht="15.75" hidden="false" customHeight="false" outlineLevel="0" collapsed="false"/>
    <row r="6073" customFormat="false" ht="15.75" hidden="false" customHeight="false" outlineLevel="0" collapsed="false"/>
    <row r="6074" customFormat="false" ht="15.75" hidden="false" customHeight="false" outlineLevel="0" collapsed="false"/>
    <row r="6075" customFormat="false" ht="15.75" hidden="false" customHeight="false" outlineLevel="0" collapsed="false"/>
    <row r="6076" customFormat="false" ht="15.75" hidden="false" customHeight="false" outlineLevel="0" collapsed="false"/>
    <row r="6077" customFormat="false" ht="15.75" hidden="false" customHeight="false" outlineLevel="0" collapsed="false"/>
    <row r="6078" customFormat="false" ht="15.75" hidden="false" customHeight="false" outlineLevel="0" collapsed="false"/>
    <row r="6079" customFormat="false" ht="15.75" hidden="false" customHeight="false" outlineLevel="0" collapsed="false"/>
    <row r="6080" customFormat="false" ht="15.75" hidden="false" customHeight="false" outlineLevel="0" collapsed="false"/>
    <row r="6081" customFormat="false" ht="15.75" hidden="false" customHeight="false" outlineLevel="0" collapsed="false"/>
    <row r="6082" customFormat="false" ht="15.75" hidden="false" customHeight="false" outlineLevel="0" collapsed="false"/>
    <row r="6083" customFormat="false" ht="15.75" hidden="false" customHeight="false" outlineLevel="0" collapsed="false"/>
    <row r="6084" customFormat="false" ht="15.75" hidden="false" customHeight="false" outlineLevel="0" collapsed="false"/>
    <row r="6085" customFormat="false" ht="15.75" hidden="false" customHeight="false" outlineLevel="0" collapsed="false"/>
    <row r="6086" customFormat="false" ht="15.75" hidden="false" customHeight="false" outlineLevel="0" collapsed="false"/>
    <row r="6087" customFormat="false" ht="15.75" hidden="false" customHeight="false" outlineLevel="0" collapsed="false"/>
    <row r="6088" customFormat="false" ht="15.75" hidden="false" customHeight="false" outlineLevel="0" collapsed="false"/>
    <row r="6089" customFormat="false" ht="15.75" hidden="false" customHeight="false" outlineLevel="0" collapsed="false"/>
    <row r="6090" customFormat="false" ht="15.75" hidden="false" customHeight="false" outlineLevel="0" collapsed="false"/>
    <row r="6091" customFormat="false" ht="15.75" hidden="false" customHeight="false" outlineLevel="0" collapsed="false"/>
    <row r="6092" customFormat="false" ht="15.75" hidden="false" customHeight="false" outlineLevel="0" collapsed="false"/>
    <row r="6093" customFormat="false" ht="15.75" hidden="false" customHeight="false" outlineLevel="0" collapsed="false"/>
    <row r="6094" customFormat="false" ht="15.75" hidden="false" customHeight="false" outlineLevel="0" collapsed="false"/>
    <row r="6095" customFormat="false" ht="15.75" hidden="false" customHeight="false" outlineLevel="0" collapsed="false"/>
    <row r="6096" customFormat="false" ht="15.75" hidden="false" customHeight="false" outlineLevel="0" collapsed="false"/>
    <row r="6097" customFormat="false" ht="15.75" hidden="false" customHeight="false" outlineLevel="0" collapsed="false"/>
    <row r="6098" customFormat="false" ht="15.75" hidden="false" customHeight="false" outlineLevel="0" collapsed="false"/>
    <row r="6099" customFormat="false" ht="15.75" hidden="false" customHeight="false" outlineLevel="0" collapsed="false"/>
    <row r="6100" customFormat="false" ht="15.75" hidden="false" customHeight="false" outlineLevel="0" collapsed="false"/>
    <row r="6101" customFormat="false" ht="15.75" hidden="false" customHeight="false" outlineLevel="0" collapsed="false"/>
    <row r="6102" customFormat="false" ht="15.75" hidden="false" customHeight="false" outlineLevel="0" collapsed="false"/>
    <row r="6103" customFormat="false" ht="15.75" hidden="false" customHeight="false" outlineLevel="0" collapsed="false"/>
    <row r="6104" customFormat="false" ht="15.75" hidden="false" customHeight="false" outlineLevel="0" collapsed="false"/>
    <row r="6105" customFormat="false" ht="15.75" hidden="false" customHeight="false" outlineLevel="0" collapsed="false"/>
    <row r="6106" customFormat="false" ht="15.75" hidden="false" customHeight="false" outlineLevel="0" collapsed="false"/>
    <row r="6107" customFormat="false" ht="15.75" hidden="false" customHeight="false" outlineLevel="0" collapsed="false"/>
    <row r="6108" customFormat="false" ht="15.75" hidden="false" customHeight="false" outlineLevel="0" collapsed="false"/>
    <row r="6109" customFormat="false" ht="15.75" hidden="false" customHeight="false" outlineLevel="0" collapsed="false"/>
    <row r="6110" customFormat="false" ht="15.75" hidden="false" customHeight="false" outlineLevel="0" collapsed="false"/>
    <row r="6111" customFormat="false" ht="15.75" hidden="false" customHeight="false" outlineLevel="0" collapsed="false"/>
    <row r="6112" customFormat="false" ht="15.75" hidden="false" customHeight="false" outlineLevel="0" collapsed="false"/>
    <row r="6113" customFormat="false" ht="15.75" hidden="false" customHeight="false" outlineLevel="0" collapsed="false"/>
    <row r="6114" customFormat="false" ht="15.75" hidden="false" customHeight="false" outlineLevel="0" collapsed="false"/>
    <row r="6115" customFormat="false" ht="15.75" hidden="false" customHeight="false" outlineLevel="0" collapsed="false"/>
    <row r="6116" customFormat="false" ht="15.75" hidden="false" customHeight="false" outlineLevel="0" collapsed="false"/>
    <row r="6117" customFormat="false" ht="15.75" hidden="false" customHeight="false" outlineLevel="0" collapsed="false"/>
    <row r="6118" customFormat="false" ht="15.75" hidden="false" customHeight="false" outlineLevel="0" collapsed="false"/>
    <row r="6119" customFormat="false" ht="15.75" hidden="false" customHeight="false" outlineLevel="0" collapsed="false"/>
    <row r="6120" customFormat="false" ht="15.75" hidden="false" customHeight="false" outlineLevel="0" collapsed="false"/>
    <row r="6121" customFormat="false" ht="15.75" hidden="false" customHeight="false" outlineLevel="0" collapsed="false"/>
    <row r="6122" customFormat="false" ht="15.75" hidden="false" customHeight="false" outlineLevel="0" collapsed="false"/>
    <row r="6123" customFormat="false" ht="15.75" hidden="false" customHeight="false" outlineLevel="0" collapsed="false"/>
    <row r="6124" customFormat="false" ht="15.75" hidden="false" customHeight="false" outlineLevel="0" collapsed="false"/>
    <row r="6125" customFormat="false" ht="15.75" hidden="false" customHeight="false" outlineLevel="0" collapsed="false"/>
    <row r="6126" customFormat="false" ht="15.75" hidden="false" customHeight="false" outlineLevel="0" collapsed="false"/>
    <row r="6127" customFormat="false" ht="15.75" hidden="false" customHeight="false" outlineLevel="0" collapsed="false"/>
    <row r="6128" customFormat="false" ht="15.75" hidden="false" customHeight="false" outlineLevel="0" collapsed="false"/>
    <row r="6129" customFormat="false" ht="15.75" hidden="false" customHeight="false" outlineLevel="0" collapsed="false"/>
    <row r="6130" customFormat="false" ht="15.75" hidden="false" customHeight="false" outlineLevel="0" collapsed="false"/>
    <row r="6131" customFormat="false" ht="15.75" hidden="false" customHeight="false" outlineLevel="0" collapsed="false"/>
    <row r="6132" customFormat="false" ht="15.75" hidden="false" customHeight="false" outlineLevel="0" collapsed="false"/>
    <row r="6133" customFormat="false" ht="15.75" hidden="false" customHeight="false" outlineLevel="0" collapsed="false"/>
    <row r="6134" customFormat="false" ht="15.75" hidden="false" customHeight="false" outlineLevel="0" collapsed="false"/>
    <row r="6135" customFormat="false" ht="15.75" hidden="false" customHeight="false" outlineLevel="0" collapsed="false"/>
    <row r="6136" customFormat="false" ht="15.75" hidden="false" customHeight="false" outlineLevel="0" collapsed="false"/>
    <row r="6137" customFormat="false" ht="15.75" hidden="false" customHeight="false" outlineLevel="0" collapsed="false"/>
    <row r="6138" customFormat="false" ht="15.75" hidden="false" customHeight="false" outlineLevel="0" collapsed="false"/>
    <row r="6139" customFormat="false" ht="15.75" hidden="false" customHeight="false" outlineLevel="0" collapsed="false"/>
    <row r="6140" customFormat="false" ht="15.75" hidden="false" customHeight="false" outlineLevel="0" collapsed="false"/>
    <row r="6141" customFormat="false" ht="15.75" hidden="false" customHeight="false" outlineLevel="0" collapsed="false"/>
    <row r="6142" customFormat="false" ht="15.75" hidden="false" customHeight="false" outlineLevel="0" collapsed="false"/>
    <row r="6143" customFormat="false" ht="15.75" hidden="false" customHeight="false" outlineLevel="0" collapsed="false"/>
    <row r="6144" customFormat="false" ht="15.75" hidden="false" customHeight="false" outlineLevel="0" collapsed="false"/>
    <row r="6145" customFormat="false" ht="15.75" hidden="false" customHeight="false" outlineLevel="0" collapsed="false"/>
    <row r="6146" customFormat="false" ht="15.75" hidden="false" customHeight="false" outlineLevel="0" collapsed="false"/>
    <row r="6147" customFormat="false" ht="15.75" hidden="false" customHeight="false" outlineLevel="0" collapsed="false"/>
    <row r="6148" customFormat="false" ht="15.75" hidden="false" customHeight="false" outlineLevel="0" collapsed="false"/>
    <row r="6149" customFormat="false" ht="15.75" hidden="false" customHeight="false" outlineLevel="0" collapsed="false"/>
    <row r="6150" customFormat="false" ht="15.75" hidden="false" customHeight="false" outlineLevel="0" collapsed="false"/>
    <row r="6151" customFormat="false" ht="15.75" hidden="false" customHeight="false" outlineLevel="0" collapsed="false"/>
    <row r="6152" customFormat="false" ht="15.75" hidden="false" customHeight="false" outlineLevel="0" collapsed="false"/>
    <row r="6153" customFormat="false" ht="15.75" hidden="false" customHeight="false" outlineLevel="0" collapsed="false"/>
    <row r="6154" customFormat="false" ht="15.75" hidden="false" customHeight="false" outlineLevel="0" collapsed="false"/>
    <row r="6155" customFormat="false" ht="15.75" hidden="false" customHeight="false" outlineLevel="0" collapsed="false"/>
    <row r="6156" customFormat="false" ht="15.75" hidden="false" customHeight="false" outlineLevel="0" collapsed="false"/>
    <row r="6157" customFormat="false" ht="15.75" hidden="false" customHeight="false" outlineLevel="0" collapsed="false"/>
    <row r="6158" customFormat="false" ht="15.75" hidden="false" customHeight="false" outlineLevel="0" collapsed="false"/>
    <row r="6159" customFormat="false" ht="15.75" hidden="false" customHeight="false" outlineLevel="0" collapsed="false"/>
    <row r="6160" customFormat="false" ht="15.75" hidden="false" customHeight="false" outlineLevel="0" collapsed="false"/>
    <row r="6161" customFormat="false" ht="15.75" hidden="false" customHeight="false" outlineLevel="0" collapsed="false"/>
    <row r="6162" customFormat="false" ht="15.75" hidden="false" customHeight="false" outlineLevel="0" collapsed="false"/>
    <row r="6163" customFormat="false" ht="15.75" hidden="false" customHeight="false" outlineLevel="0" collapsed="false"/>
    <row r="6164" customFormat="false" ht="15.75" hidden="false" customHeight="false" outlineLevel="0" collapsed="false"/>
    <row r="6165" customFormat="false" ht="15.75" hidden="false" customHeight="false" outlineLevel="0" collapsed="false"/>
    <row r="6166" customFormat="false" ht="15.75" hidden="false" customHeight="false" outlineLevel="0" collapsed="false"/>
    <row r="6167" customFormat="false" ht="15.75" hidden="false" customHeight="false" outlineLevel="0" collapsed="false"/>
    <row r="6168" customFormat="false" ht="15.75" hidden="false" customHeight="false" outlineLevel="0" collapsed="false"/>
    <row r="6169" customFormat="false" ht="15.75" hidden="false" customHeight="false" outlineLevel="0" collapsed="false"/>
    <row r="6170" customFormat="false" ht="15.75" hidden="false" customHeight="false" outlineLevel="0" collapsed="false"/>
    <row r="6171" customFormat="false" ht="15.75" hidden="false" customHeight="false" outlineLevel="0" collapsed="false"/>
    <row r="6172" customFormat="false" ht="15.75" hidden="false" customHeight="false" outlineLevel="0" collapsed="false"/>
    <row r="6173" customFormat="false" ht="15.75" hidden="false" customHeight="false" outlineLevel="0" collapsed="false"/>
    <row r="6174" customFormat="false" ht="15.75" hidden="false" customHeight="false" outlineLevel="0" collapsed="false"/>
    <row r="6175" customFormat="false" ht="15.75" hidden="false" customHeight="false" outlineLevel="0" collapsed="false"/>
    <row r="6176" customFormat="false" ht="15.75" hidden="false" customHeight="false" outlineLevel="0" collapsed="false"/>
    <row r="6177" customFormat="false" ht="15.75" hidden="false" customHeight="false" outlineLevel="0" collapsed="false"/>
    <row r="6178" customFormat="false" ht="15.75" hidden="false" customHeight="false" outlineLevel="0" collapsed="false"/>
    <row r="6179" customFormat="false" ht="15.75" hidden="false" customHeight="false" outlineLevel="0" collapsed="false"/>
    <row r="6180" customFormat="false" ht="15.75" hidden="false" customHeight="false" outlineLevel="0" collapsed="false"/>
    <row r="6181" customFormat="false" ht="15.75" hidden="false" customHeight="false" outlineLevel="0" collapsed="false"/>
    <row r="6182" customFormat="false" ht="15.75" hidden="false" customHeight="false" outlineLevel="0" collapsed="false"/>
    <row r="6183" customFormat="false" ht="15.75" hidden="false" customHeight="false" outlineLevel="0" collapsed="false"/>
    <row r="6184" customFormat="false" ht="15.75" hidden="false" customHeight="false" outlineLevel="0" collapsed="false"/>
    <row r="6185" customFormat="false" ht="15.75" hidden="false" customHeight="false" outlineLevel="0" collapsed="false"/>
    <row r="6186" customFormat="false" ht="15.75" hidden="false" customHeight="false" outlineLevel="0" collapsed="false"/>
    <row r="6187" customFormat="false" ht="15.75" hidden="false" customHeight="false" outlineLevel="0" collapsed="false"/>
    <row r="6188" customFormat="false" ht="15.75" hidden="false" customHeight="false" outlineLevel="0" collapsed="false"/>
    <row r="6189" customFormat="false" ht="15.75" hidden="false" customHeight="false" outlineLevel="0" collapsed="false"/>
    <row r="6190" customFormat="false" ht="15.75" hidden="false" customHeight="false" outlineLevel="0" collapsed="false"/>
    <row r="6191" customFormat="false" ht="15.75" hidden="false" customHeight="false" outlineLevel="0" collapsed="false"/>
    <row r="6192" customFormat="false" ht="15.75" hidden="false" customHeight="false" outlineLevel="0" collapsed="false"/>
    <row r="6193" customFormat="false" ht="15.75" hidden="false" customHeight="false" outlineLevel="0" collapsed="false"/>
    <row r="6194" customFormat="false" ht="15.75" hidden="false" customHeight="false" outlineLevel="0" collapsed="false"/>
    <row r="6195" customFormat="false" ht="15.75" hidden="false" customHeight="false" outlineLevel="0" collapsed="false"/>
    <row r="6196" customFormat="false" ht="15.75" hidden="false" customHeight="false" outlineLevel="0" collapsed="false"/>
    <row r="6197" customFormat="false" ht="15.75" hidden="false" customHeight="false" outlineLevel="0" collapsed="false"/>
    <row r="6198" customFormat="false" ht="15.75" hidden="false" customHeight="false" outlineLevel="0" collapsed="false"/>
    <row r="6199" customFormat="false" ht="15.75" hidden="false" customHeight="false" outlineLevel="0" collapsed="false"/>
    <row r="6200" customFormat="false" ht="15.75" hidden="false" customHeight="false" outlineLevel="0" collapsed="false"/>
    <row r="6201" customFormat="false" ht="15.75" hidden="false" customHeight="false" outlineLevel="0" collapsed="false"/>
    <row r="6202" customFormat="false" ht="15.75" hidden="false" customHeight="false" outlineLevel="0" collapsed="false"/>
    <row r="6203" customFormat="false" ht="15.75" hidden="false" customHeight="false" outlineLevel="0" collapsed="false"/>
    <row r="6204" customFormat="false" ht="15.75" hidden="false" customHeight="false" outlineLevel="0" collapsed="false"/>
    <row r="6205" customFormat="false" ht="15.75" hidden="false" customHeight="false" outlineLevel="0" collapsed="false"/>
    <row r="6206" customFormat="false" ht="15.75" hidden="false" customHeight="false" outlineLevel="0" collapsed="false"/>
    <row r="6207" customFormat="false" ht="15.75" hidden="false" customHeight="false" outlineLevel="0" collapsed="false"/>
    <row r="6208" customFormat="false" ht="15.75" hidden="false" customHeight="false" outlineLevel="0" collapsed="false"/>
    <row r="6209" customFormat="false" ht="15.75" hidden="false" customHeight="false" outlineLevel="0" collapsed="false"/>
    <row r="6210" customFormat="false" ht="15.75" hidden="false" customHeight="false" outlineLevel="0" collapsed="false"/>
    <row r="6211" customFormat="false" ht="15.75" hidden="false" customHeight="false" outlineLevel="0" collapsed="false"/>
    <row r="6212" customFormat="false" ht="15.75" hidden="false" customHeight="false" outlineLevel="0" collapsed="false"/>
    <row r="6213" customFormat="false" ht="15.75" hidden="false" customHeight="false" outlineLevel="0" collapsed="false"/>
    <row r="6214" customFormat="false" ht="15.75" hidden="false" customHeight="false" outlineLevel="0" collapsed="false"/>
    <row r="6215" customFormat="false" ht="15.75" hidden="false" customHeight="false" outlineLevel="0" collapsed="false"/>
    <row r="6216" customFormat="false" ht="15.75" hidden="false" customHeight="false" outlineLevel="0" collapsed="false"/>
    <row r="6217" customFormat="false" ht="15.75" hidden="false" customHeight="false" outlineLevel="0" collapsed="false"/>
    <row r="6218" customFormat="false" ht="15.75" hidden="false" customHeight="false" outlineLevel="0" collapsed="false"/>
    <row r="6219" customFormat="false" ht="15.75" hidden="false" customHeight="false" outlineLevel="0" collapsed="false"/>
    <row r="6220" customFormat="false" ht="15.75" hidden="false" customHeight="false" outlineLevel="0" collapsed="false"/>
    <row r="6221" customFormat="false" ht="15.75" hidden="false" customHeight="false" outlineLevel="0" collapsed="false"/>
    <row r="6222" customFormat="false" ht="15.75" hidden="false" customHeight="false" outlineLevel="0" collapsed="false"/>
    <row r="6223" customFormat="false" ht="15.75" hidden="false" customHeight="false" outlineLevel="0" collapsed="false"/>
    <row r="6224" customFormat="false" ht="15.75" hidden="false" customHeight="false" outlineLevel="0" collapsed="false"/>
    <row r="6225" customFormat="false" ht="15.75" hidden="false" customHeight="false" outlineLevel="0" collapsed="false"/>
    <row r="6226" customFormat="false" ht="15.75" hidden="false" customHeight="false" outlineLevel="0" collapsed="false"/>
    <row r="6227" customFormat="false" ht="15.75" hidden="false" customHeight="false" outlineLevel="0" collapsed="false"/>
    <row r="6228" customFormat="false" ht="15.75" hidden="false" customHeight="false" outlineLevel="0" collapsed="false"/>
    <row r="6229" customFormat="false" ht="15.75" hidden="false" customHeight="false" outlineLevel="0" collapsed="false"/>
    <row r="6230" customFormat="false" ht="15.75" hidden="false" customHeight="false" outlineLevel="0" collapsed="false"/>
    <row r="6231" customFormat="false" ht="15.75" hidden="false" customHeight="false" outlineLevel="0" collapsed="false"/>
    <row r="6232" customFormat="false" ht="15.75" hidden="false" customHeight="false" outlineLevel="0" collapsed="false"/>
    <row r="6233" customFormat="false" ht="15.75" hidden="false" customHeight="false" outlineLevel="0" collapsed="false"/>
    <row r="6234" customFormat="false" ht="15.75" hidden="false" customHeight="false" outlineLevel="0" collapsed="false"/>
    <row r="6235" customFormat="false" ht="15.75" hidden="false" customHeight="false" outlineLevel="0" collapsed="false"/>
    <row r="6236" customFormat="false" ht="15.75" hidden="false" customHeight="false" outlineLevel="0" collapsed="false"/>
    <row r="6237" customFormat="false" ht="15.75" hidden="false" customHeight="false" outlineLevel="0" collapsed="false"/>
    <row r="6238" customFormat="false" ht="15.75" hidden="false" customHeight="false" outlineLevel="0" collapsed="false"/>
    <row r="6239" customFormat="false" ht="15.75" hidden="false" customHeight="false" outlineLevel="0" collapsed="false"/>
    <row r="6240" customFormat="false" ht="15.75" hidden="false" customHeight="false" outlineLevel="0" collapsed="false"/>
    <row r="6241" customFormat="false" ht="15.75" hidden="false" customHeight="false" outlineLevel="0" collapsed="false"/>
    <row r="6242" customFormat="false" ht="15.75" hidden="false" customHeight="false" outlineLevel="0" collapsed="false"/>
    <row r="6243" customFormat="false" ht="15.75" hidden="false" customHeight="false" outlineLevel="0" collapsed="false"/>
    <row r="6244" customFormat="false" ht="15.75" hidden="false" customHeight="false" outlineLevel="0" collapsed="false"/>
    <row r="6245" customFormat="false" ht="15.75" hidden="false" customHeight="false" outlineLevel="0" collapsed="false"/>
    <row r="6246" customFormat="false" ht="15.75" hidden="false" customHeight="false" outlineLevel="0" collapsed="false"/>
    <row r="6247" customFormat="false" ht="15.75" hidden="false" customHeight="false" outlineLevel="0" collapsed="false"/>
    <row r="6248" customFormat="false" ht="15.75" hidden="false" customHeight="false" outlineLevel="0" collapsed="false"/>
    <row r="6249" customFormat="false" ht="15.75" hidden="false" customHeight="false" outlineLevel="0" collapsed="false"/>
    <row r="6250" customFormat="false" ht="15.75" hidden="false" customHeight="false" outlineLevel="0" collapsed="false"/>
    <row r="6251" customFormat="false" ht="15.75" hidden="false" customHeight="false" outlineLevel="0" collapsed="false"/>
    <row r="6252" customFormat="false" ht="15.75" hidden="false" customHeight="false" outlineLevel="0" collapsed="false"/>
    <row r="6253" customFormat="false" ht="15.75" hidden="false" customHeight="false" outlineLevel="0" collapsed="false"/>
    <row r="6254" customFormat="false" ht="15.75" hidden="false" customHeight="false" outlineLevel="0" collapsed="false"/>
    <row r="6255" customFormat="false" ht="15.75" hidden="false" customHeight="false" outlineLevel="0" collapsed="false"/>
    <row r="6256" customFormat="false" ht="15.75" hidden="false" customHeight="false" outlineLevel="0" collapsed="false"/>
    <row r="6257" customFormat="false" ht="15.75" hidden="false" customHeight="false" outlineLevel="0" collapsed="false"/>
    <row r="6258" customFormat="false" ht="15.75" hidden="false" customHeight="false" outlineLevel="0" collapsed="false"/>
    <row r="6259" customFormat="false" ht="15.75" hidden="false" customHeight="false" outlineLevel="0" collapsed="false"/>
    <row r="6260" customFormat="false" ht="15.75" hidden="false" customHeight="false" outlineLevel="0" collapsed="false"/>
    <row r="6261" customFormat="false" ht="15.75" hidden="false" customHeight="false" outlineLevel="0" collapsed="false"/>
    <row r="6262" customFormat="false" ht="15.75" hidden="false" customHeight="false" outlineLevel="0" collapsed="false"/>
    <row r="6263" customFormat="false" ht="15.75" hidden="false" customHeight="false" outlineLevel="0" collapsed="false"/>
    <row r="6264" customFormat="false" ht="15.75" hidden="false" customHeight="false" outlineLevel="0" collapsed="false"/>
    <row r="6265" customFormat="false" ht="15.75" hidden="false" customHeight="false" outlineLevel="0" collapsed="false"/>
    <row r="6266" customFormat="false" ht="15.75" hidden="false" customHeight="false" outlineLevel="0" collapsed="false"/>
    <row r="6267" customFormat="false" ht="15.75" hidden="false" customHeight="false" outlineLevel="0" collapsed="false"/>
    <row r="6268" customFormat="false" ht="15.75" hidden="false" customHeight="false" outlineLevel="0" collapsed="false"/>
    <row r="6269" customFormat="false" ht="15.75" hidden="false" customHeight="false" outlineLevel="0" collapsed="false"/>
    <row r="6270" customFormat="false" ht="15.75" hidden="false" customHeight="false" outlineLevel="0" collapsed="false"/>
    <row r="6271" customFormat="false" ht="15.75" hidden="false" customHeight="false" outlineLevel="0" collapsed="false"/>
    <row r="6272" customFormat="false" ht="15.75" hidden="false" customHeight="false" outlineLevel="0" collapsed="false"/>
    <row r="6273" customFormat="false" ht="15.75" hidden="false" customHeight="false" outlineLevel="0" collapsed="false"/>
    <row r="6274" customFormat="false" ht="15.75" hidden="false" customHeight="false" outlineLevel="0" collapsed="false"/>
    <row r="6275" customFormat="false" ht="15.75" hidden="false" customHeight="false" outlineLevel="0" collapsed="false"/>
    <row r="6276" customFormat="false" ht="15.75" hidden="false" customHeight="false" outlineLevel="0" collapsed="false"/>
    <row r="6277" customFormat="false" ht="15.75" hidden="false" customHeight="false" outlineLevel="0" collapsed="false"/>
    <row r="6278" customFormat="false" ht="15.75" hidden="false" customHeight="false" outlineLevel="0" collapsed="false"/>
    <row r="6279" customFormat="false" ht="15.75" hidden="false" customHeight="false" outlineLevel="0" collapsed="false"/>
    <row r="6280" customFormat="false" ht="15.75" hidden="false" customHeight="false" outlineLevel="0" collapsed="false"/>
    <row r="6281" customFormat="false" ht="15.75" hidden="false" customHeight="false" outlineLevel="0" collapsed="false"/>
    <row r="6282" customFormat="false" ht="15.75" hidden="false" customHeight="false" outlineLevel="0" collapsed="false"/>
    <row r="6283" customFormat="false" ht="15.75" hidden="false" customHeight="false" outlineLevel="0" collapsed="false"/>
    <row r="6284" customFormat="false" ht="15.75" hidden="false" customHeight="false" outlineLevel="0" collapsed="false"/>
    <row r="6285" customFormat="false" ht="15.75" hidden="false" customHeight="false" outlineLevel="0" collapsed="false"/>
    <row r="6286" customFormat="false" ht="15.75" hidden="false" customHeight="false" outlineLevel="0" collapsed="false"/>
    <row r="6287" customFormat="false" ht="15.75" hidden="false" customHeight="false" outlineLevel="0" collapsed="false"/>
    <row r="6288" customFormat="false" ht="15.75" hidden="false" customHeight="false" outlineLevel="0" collapsed="false"/>
    <row r="6289" customFormat="false" ht="15.75" hidden="false" customHeight="false" outlineLevel="0" collapsed="false"/>
    <row r="6290" customFormat="false" ht="15.75" hidden="false" customHeight="false" outlineLevel="0" collapsed="false"/>
    <row r="6291" customFormat="false" ht="15.75" hidden="false" customHeight="false" outlineLevel="0" collapsed="false"/>
    <row r="6292" customFormat="false" ht="15.75" hidden="false" customHeight="false" outlineLevel="0" collapsed="false"/>
    <row r="6293" customFormat="false" ht="15.75" hidden="false" customHeight="false" outlineLevel="0" collapsed="false"/>
    <row r="6294" customFormat="false" ht="15.75" hidden="false" customHeight="false" outlineLevel="0" collapsed="false"/>
    <row r="6295" customFormat="false" ht="15.75" hidden="false" customHeight="false" outlineLevel="0" collapsed="false"/>
    <row r="6296" customFormat="false" ht="15.75" hidden="false" customHeight="false" outlineLevel="0" collapsed="false"/>
    <row r="6297" customFormat="false" ht="15.75" hidden="false" customHeight="false" outlineLevel="0" collapsed="false"/>
    <row r="6298" customFormat="false" ht="15.75" hidden="false" customHeight="false" outlineLevel="0" collapsed="false"/>
    <row r="6299" customFormat="false" ht="15.75" hidden="false" customHeight="false" outlineLevel="0" collapsed="false"/>
    <row r="6300" customFormat="false" ht="15.75" hidden="false" customHeight="false" outlineLevel="0" collapsed="false"/>
    <row r="6301" customFormat="false" ht="15.75" hidden="false" customHeight="false" outlineLevel="0" collapsed="false"/>
    <row r="6302" customFormat="false" ht="15.75" hidden="false" customHeight="false" outlineLevel="0" collapsed="false"/>
    <row r="6303" customFormat="false" ht="15.75" hidden="false" customHeight="false" outlineLevel="0" collapsed="false"/>
    <row r="6304" customFormat="false" ht="15.75" hidden="false" customHeight="false" outlineLevel="0" collapsed="false"/>
    <row r="6305" customFormat="false" ht="15.75" hidden="false" customHeight="false" outlineLevel="0" collapsed="false"/>
    <row r="6306" customFormat="false" ht="15.75" hidden="false" customHeight="false" outlineLevel="0" collapsed="false"/>
    <row r="6307" customFormat="false" ht="15.75" hidden="false" customHeight="false" outlineLevel="0" collapsed="false"/>
    <row r="6308" customFormat="false" ht="15.75" hidden="false" customHeight="false" outlineLevel="0" collapsed="false"/>
    <row r="6309" customFormat="false" ht="15.75" hidden="false" customHeight="false" outlineLevel="0" collapsed="false"/>
    <row r="6310" customFormat="false" ht="15.75" hidden="false" customHeight="false" outlineLevel="0" collapsed="false"/>
    <row r="6311" customFormat="false" ht="15.75" hidden="false" customHeight="false" outlineLevel="0" collapsed="false"/>
    <row r="6312" customFormat="false" ht="15.75" hidden="false" customHeight="false" outlineLevel="0" collapsed="false"/>
    <row r="6313" customFormat="false" ht="15.75" hidden="false" customHeight="false" outlineLevel="0" collapsed="false"/>
    <row r="6314" customFormat="false" ht="15.75" hidden="false" customHeight="false" outlineLevel="0" collapsed="false"/>
    <row r="6315" customFormat="false" ht="15.75" hidden="false" customHeight="false" outlineLevel="0" collapsed="false"/>
    <row r="6316" customFormat="false" ht="15.75" hidden="false" customHeight="false" outlineLevel="0" collapsed="false"/>
    <row r="6317" customFormat="false" ht="15.75" hidden="false" customHeight="false" outlineLevel="0" collapsed="false"/>
    <row r="6318" customFormat="false" ht="15.75" hidden="false" customHeight="false" outlineLevel="0" collapsed="false"/>
    <row r="6319" customFormat="false" ht="15.75" hidden="false" customHeight="false" outlineLevel="0" collapsed="false"/>
    <row r="6320" customFormat="false" ht="15.75" hidden="false" customHeight="false" outlineLevel="0" collapsed="false"/>
    <row r="6321" customFormat="false" ht="15.75" hidden="false" customHeight="false" outlineLevel="0" collapsed="false"/>
    <row r="6322" customFormat="false" ht="15.75" hidden="false" customHeight="false" outlineLevel="0" collapsed="false"/>
    <row r="6323" customFormat="false" ht="15.75" hidden="false" customHeight="false" outlineLevel="0" collapsed="false"/>
    <row r="6324" customFormat="false" ht="15.75" hidden="false" customHeight="false" outlineLevel="0" collapsed="false"/>
    <row r="6325" customFormat="false" ht="15.75" hidden="false" customHeight="false" outlineLevel="0" collapsed="false"/>
    <row r="6326" customFormat="false" ht="15.75" hidden="false" customHeight="false" outlineLevel="0" collapsed="false"/>
    <row r="6327" customFormat="false" ht="15.75" hidden="false" customHeight="false" outlineLevel="0" collapsed="false"/>
    <row r="6328" customFormat="false" ht="15.75" hidden="false" customHeight="false" outlineLevel="0" collapsed="false"/>
    <row r="6329" customFormat="false" ht="15.75" hidden="false" customHeight="false" outlineLevel="0" collapsed="false"/>
    <row r="6330" customFormat="false" ht="15.75" hidden="false" customHeight="false" outlineLevel="0" collapsed="false"/>
    <row r="6331" customFormat="false" ht="15.75" hidden="false" customHeight="false" outlineLevel="0" collapsed="false"/>
    <row r="6332" customFormat="false" ht="15.75" hidden="false" customHeight="false" outlineLevel="0" collapsed="false"/>
    <row r="6333" customFormat="false" ht="15.75" hidden="false" customHeight="false" outlineLevel="0" collapsed="false"/>
    <row r="6334" customFormat="false" ht="15.75" hidden="false" customHeight="false" outlineLevel="0" collapsed="false"/>
    <row r="6335" customFormat="false" ht="15.75" hidden="false" customHeight="false" outlineLevel="0" collapsed="false"/>
    <row r="6336" customFormat="false" ht="15.75" hidden="false" customHeight="false" outlineLevel="0" collapsed="false"/>
    <row r="6337" customFormat="false" ht="15.75" hidden="false" customHeight="false" outlineLevel="0" collapsed="false"/>
    <row r="6338" customFormat="false" ht="15.75" hidden="false" customHeight="false" outlineLevel="0" collapsed="false"/>
    <row r="6339" customFormat="false" ht="15.75" hidden="false" customHeight="false" outlineLevel="0" collapsed="false"/>
    <row r="6340" customFormat="false" ht="15.75" hidden="false" customHeight="false" outlineLevel="0" collapsed="false"/>
    <row r="6341" customFormat="false" ht="15.75" hidden="false" customHeight="false" outlineLevel="0" collapsed="false"/>
    <row r="6342" customFormat="false" ht="15.75" hidden="false" customHeight="false" outlineLevel="0" collapsed="false"/>
    <row r="6343" customFormat="false" ht="15.75" hidden="false" customHeight="false" outlineLevel="0" collapsed="false"/>
    <row r="6344" customFormat="false" ht="15.75" hidden="false" customHeight="false" outlineLevel="0" collapsed="false"/>
    <row r="6345" customFormat="false" ht="15.75" hidden="false" customHeight="false" outlineLevel="0" collapsed="false"/>
    <row r="6346" customFormat="false" ht="15.75" hidden="false" customHeight="false" outlineLevel="0" collapsed="false"/>
    <row r="6347" customFormat="false" ht="15.75" hidden="false" customHeight="false" outlineLevel="0" collapsed="false"/>
    <row r="6348" customFormat="false" ht="15.75" hidden="false" customHeight="false" outlineLevel="0" collapsed="false"/>
    <row r="6349" customFormat="false" ht="15.75" hidden="false" customHeight="false" outlineLevel="0" collapsed="false"/>
    <row r="6350" customFormat="false" ht="15.75" hidden="false" customHeight="false" outlineLevel="0" collapsed="false"/>
    <row r="6351" customFormat="false" ht="15.75" hidden="false" customHeight="false" outlineLevel="0" collapsed="false"/>
    <row r="6352" customFormat="false" ht="15.75" hidden="false" customHeight="false" outlineLevel="0" collapsed="false"/>
    <row r="6353" customFormat="false" ht="15.75" hidden="false" customHeight="false" outlineLevel="0" collapsed="false"/>
    <row r="6354" customFormat="false" ht="15.75" hidden="false" customHeight="false" outlineLevel="0" collapsed="false"/>
    <row r="6355" customFormat="false" ht="15.75" hidden="false" customHeight="false" outlineLevel="0" collapsed="false"/>
    <row r="6356" customFormat="false" ht="15.75" hidden="false" customHeight="false" outlineLevel="0" collapsed="false"/>
    <row r="6357" customFormat="false" ht="15.75" hidden="false" customHeight="false" outlineLevel="0" collapsed="false"/>
    <row r="6358" customFormat="false" ht="15.75" hidden="false" customHeight="false" outlineLevel="0" collapsed="false"/>
    <row r="6359" customFormat="false" ht="15.75" hidden="false" customHeight="false" outlineLevel="0" collapsed="false"/>
    <row r="6360" customFormat="false" ht="15.75" hidden="false" customHeight="false" outlineLevel="0" collapsed="false"/>
    <row r="6361" customFormat="false" ht="15.75" hidden="false" customHeight="false" outlineLevel="0" collapsed="false"/>
    <row r="6362" customFormat="false" ht="15.75" hidden="false" customHeight="false" outlineLevel="0" collapsed="false"/>
    <row r="6363" customFormat="false" ht="15.75" hidden="false" customHeight="false" outlineLevel="0" collapsed="false"/>
    <row r="6364" customFormat="false" ht="15.75" hidden="false" customHeight="false" outlineLevel="0" collapsed="false"/>
    <row r="6365" customFormat="false" ht="15.75" hidden="false" customHeight="false" outlineLevel="0" collapsed="false"/>
    <row r="6366" customFormat="false" ht="15.75" hidden="false" customHeight="false" outlineLevel="0" collapsed="false"/>
    <row r="6367" customFormat="false" ht="15.75" hidden="false" customHeight="false" outlineLevel="0" collapsed="false"/>
    <row r="6368" customFormat="false" ht="15.75" hidden="false" customHeight="false" outlineLevel="0" collapsed="false"/>
    <row r="6369" customFormat="false" ht="15.75" hidden="false" customHeight="false" outlineLevel="0" collapsed="false"/>
    <row r="6370" customFormat="false" ht="15.75" hidden="false" customHeight="false" outlineLevel="0" collapsed="false"/>
    <row r="6371" customFormat="false" ht="15.75" hidden="false" customHeight="false" outlineLevel="0" collapsed="false"/>
    <row r="6372" customFormat="false" ht="15.75" hidden="false" customHeight="false" outlineLevel="0" collapsed="false"/>
    <row r="6373" customFormat="false" ht="15.75" hidden="false" customHeight="false" outlineLevel="0" collapsed="false"/>
    <row r="6374" customFormat="false" ht="15.75" hidden="false" customHeight="false" outlineLevel="0" collapsed="false"/>
    <row r="6375" customFormat="false" ht="15.75" hidden="false" customHeight="false" outlineLevel="0" collapsed="false"/>
    <row r="6376" customFormat="false" ht="15.75" hidden="false" customHeight="false" outlineLevel="0" collapsed="false"/>
    <row r="6377" customFormat="false" ht="15.75" hidden="false" customHeight="false" outlineLevel="0" collapsed="false"/>
    <row r="6378" customFormat="false" ht="15.75" hidden="false" customHeight="false" outlineLevel="0" collapsed="false"/>
    <row r="6379" customFormat="false" ht="15.75" hidden="false" customHeight="false" outlineLevel="0" collapsed="false"/>
    <row r="6380" customFormat="false" ht="15.75" hidden="false" customHeight="false" outlineLevel="0" collapsed="false"/>
    <row r="6381" customFormat="false" ht="15.75" hidden="false" customHeight="false" outlineLevel="0" collapsed="false"/>
    <row r="6382" customFormat="false" ht="15.75" hidden="false" customHeight="false" outlineLevel="0" collapsed="false"/>
    <row r="6383" customFormat="false" ht="15.75" hidden="false" customHeight="false" outlineLevel="0" collapsed="false"/>
    <row r="6384" customFormat="false" ht="15.75" hidden="false" customHeight="false" outlineLevel="0" collapsed="false"/>
    <row r="6385" customFormat="false" ht="15.75" hidden="false" customHeight="false" outlineLevel="0" collapsed="false"/>
    <row r="6386" customFormat="false" ht="15.75" hidden="false" customHeight="false" outlineLevel="0" collapsed="false"/>
    <row r="6387" customFormat="false" ht="15.75" hidden="false" customHeight="false" outlineLevel="0" collapsed="false"/>
    <row r="6388" customFormat="false" ht="15.75" hidden="false" customHeight="false" outlineLevel="0" collapsed="false"/>
    <row r="6389" customFormat="false" ht="15.75" hidden="false" customHeight="false" outlineLevel="0" collapsed="false"/>
    <row r="6390" customFormat="false" ht="15.75" hidden="false" customHeight="false" outlineLevel="0" collapsed="false"/>
    <row r="6391" customFormat="false" ht="15.75" hidden="false" customHeight="false" outlineLevel="0" collapsed="false"/>
    <row r="6392" customFormat="false" ht="15.75" hidden="false" customHeight="false" outlineLevel="0" collapsed="false"/>
    <row r="6393" customFormat="false" ht="15.75" hidden="false" customHeight="false" outlineLevel="0" collapsed="false"/>
    <row r="6394" customFormat="false" ht="15.75" hidden="false" customHeight="false" outlineLevel="0" collapsed="false"/>
    <row r="6395" customFormat="false" ht="15.75" hidden="false" customHeight="false" outlineLevel="0" collapsed="false"/>
    <row r="6396" customFormat="false" ht="15.75" hidden="false" customHeight="false" outlineLevel="0" collapsed="false"/>
    <row r="6397" customFormat="false" ht="15.75" hidden="false" customHeight="false" outlineLevel="0" collapsed="false"/>
    <row r="6398" customFormat="false" ht="15.75" hidden="false" customHeight="false" outlineLevel="0" collapsed="false"/>
    <row r="6399" customFormat="false" ht="15.75" hidden="false" customHeight="false" outlineLevel="0" collapsed="false"/>
    <row r="6400" customFormat="false" ht="15.75" hidden="false" customHeight="false" outlineLevel="0" collapsed="false"/>
    <row r="6401" customFormat="false" ht="15.75" hidden="false" customHeight="false" outlineLevel="0" collapsed="false"/>
    <row r="6402" customFormat="false" ht="15.75" hidden="false" customHeight="false" outlineLevel="0" collapsed="false"/>
    <row r="6403" customFormat="false" ht="15.75" hidden="false" customHeight="false" outlineLevel="0" collapsed="false"/>
    <row r="6404" customFormat="false" ht="15.75" hidden="false" customHeight="false" outlineLevel="0" collapsed="false"/>
    <row r="6405" customFormat="false" ht="15.75" hidden="false" customHeight="false" outlineLevel="0" collapsed="false"/>
    <row r="6406" customFormat="false" ht="15.75" hidden="false" customHeight="false" outlineLevel="0" collapsed="false"/>
    <row r="6407" customFormat="false" ht="15.75" hidden="false" customHeight="false" outlineLevel="0" collapsed="false"/>
    <row r="6408" customFormat="false" ht="15.75" hidden="false" customHeight="false" outlineLevel="0" collapsed="false"/>
    <row r="6409" customFormat="false" ht="15.75" hidden="false" customHeight="false" outlineLevel="0" collapsed="false"/>
    <row r="6410" customFormat="false" ht="15.75" hidden="false" customHeight="false" outlineLevel="0" collapsed="false"/>
    <row r="6411" customFormat="false" ht="15.75" hidden="false" customHeight="false" outlineLevel="0" collapsed="false"/>
    <row r="6412" customFormat="false" ht="15.75" hidden="false" customHeight="false" outlineLevel="0" collapsed="false"/>
    <row r="6413" customFormat="false" ht="15.75" hidden="false" customHeight="false" outlineLevel="0" collapsed="false"/>
    <row r="6414" customFormat="false" ht="15.75" hidden="false" customHeight="false" outlineLevel="0" collapsed="false"/>
    <row r="6415" customFormat="false" ht="15.75" hidden="false" customHeight="false" outlineLevel="0" collapsed="false"/>
    <row r="6416" customFormat="false" ht="15.75" hidden="false" customHeight="false" outlineLevel="0" collapsed="false"/>
    <row r="6417" customFormat="false" ht="15.75" hidden="false" customHeight="false" outlineLevel="0" collapsed="false"/>
    <row r="6418" customFormat="false" ht="15.75" hidden="false" customHeight="false" outlineLevel="0" collapsed="false"/>
    <row r="6419" customFormat="false" ht="15.75" hidden="false" customHeight="false" outlineLevel="0" collapsed="false"/>
    <row r="6420" customFormat="false" ht="15.75" hidden="false" customHeight="false" outlineLevel="0" collapsed="false"/>
    <row r="6421" customFormat="false" ht="15.75" hidden="false" customHeight="false" outlineLevel="0" collapsed="false"/>
    <row r="6422" customFormat="false" ht="15.75" hidden="false" customHeight="false" outlineLevel="0" collapsed="false"/>
    <row r="6423" customFormat="false" ht="15.75" hidden="false" customHeight="false" outlineLevel="0" collapsed="false"/>
    <row r="6424" customFormat="false" ht="15.75" hidden="false" customHeight="false" outlineLevel="0" collapsed="false"/>
    <row r="6425" customFormat="false" ht="15.75" hidden="false" customHeight="false" outlineLevel="0" collapsed="false"/>
    <row r="6426" customFormat="false" ht="15.75" hidden="false" customHeight="false" outlineLevel="0" collapsed="false"/>
    <row r="6427" customFormat="false" ht="15.75" hidden="false" customHeight="false" outlineLevel="0" collapsed="false"/>
    <row r="6428" customFormat="false" ht="15.75" hidden="false" customHeight="false" outlineLevel="0" collapsed="false"/>
    <row r="6429" customFormat="false" ht="15.75" hidden="false" customHeight="false" outlineLevel="0" collapsed="false"/>
    <row r="6430" customFormat="false" ht="15.75" hidden="false" customHeight="false" outlineLevel="0" collapsed="false"/>
    <row r="6431" customFormat="false" ht="15.75" hidden="false" customHeight="false" outlineLevel="0" collapsed="false"/>
    <row r="6432" customFormat="false" ht="15.75" hidden="false" customHeight="false" outlineLevel="0" collapsed="false"/>
    <row r="6433" customFormat="false" ht="15.75" hidden="false" customHeight="false" outlineLevel="0" collapsed="false"/>
    <row r="6434" customFormat="false" ht="15.75" hidden="false" customHeight="false" outlineLevel="0" collapsed="false"/>
    <row r="6435" customFormat="false" ht="15.75" hidden="false" customHeight="false" outlineLevel="0" collapsed="false"/>
    <row r="6436" customFormat="false" ht="15.75" hidden="false" customHeight="false" outlineLevel="0" collapsed="false"/>
    <row r="6437" customFormat="false" ht="15.75" hidden="false" customHeight="false" outlineLevel="0" collapsed="false"/>
    <row r="6438" customFormat="false" ht="15.75" hidden="false" customHeight="false" outlineLevel="0" collapsed="false"/>
    <row r="6439" customFormat="false" ht="15.75" hidden="false" customHeight="false" outlineLevel="0" collapsed="false"/>
    <row r="6440" customFormat="false" ht="15.75" hidden="false" customHeight="false" outlineLevel="0" collapsed="false"/>
    <row r="6441" customFormat="false" ht="15.75" hidden="false" customHeight="false" outlineLevel="0" collapsed="false"/>
    <row r="6442" customFormat="false" ht="15.75" hidden="false" customHeight="false" outlineLevel="0" collapsed="false"/>
    <row r="6443" customFormat="false" ht="15.75" hidden="false" customHeight="false" outlineLevel="0" collapsed="false"/>
    <row r="6444" customFormat="false" ht="15.75" hidden="false" customHeight="false" outlineLevel="0" collapsed="false"/>
    <row r="6445" customFormat="false" ht="15.75" hidden="false" customHeight="false" outlineLevel="0" collapsed="false"/>
    <row r="6446" customFormat="false" ht="15.75" hidden="false" customHeight="false" outlineLevel="0" collapsed="false"/>
    <row r="6447" customFormat="false" ht="15.75" hidden="false" customHeight="false" outlineLevel="0" collapsed="false"/>
    <row r="6448" customFormat="false" ht="15.75" hidden="false" customHeight="false" outlineLevel="0" collapsed="false"/>
    <row r="6449" customFormat="false" ht="15.75" hidden="false" customHeight="false" outlineLevel="0" collapsed="false"/>
    <row r="6450" customFormat="false" ht="15.75" hidden="false" customHeight="false" outlineLevel="0" collapsed="false"/>
    <row r="6451" customFormat="false" ht="15.75" hidden="false" customHeight="false" outlineLevel="0" collapsed="false"/>
    <row r="6452" customFormat="false" ht="15.75" hidden="false" customHeight="false" outlineLevel="0" collapsed="false"/>
    <row r="6453" customFormat="false" ht="15.75" hidden="false" customHeight="false" outlineLevel="0" collapsed="false"/>
    <row r="6454" customFormat="false" ht="15.75" hidden="false" customHeight="false" outlineLevel="0" collapsed="false"/>
    <row r="6455" customFormat="false" ht="15.75" hidden="false" customHeight="false" outlineLevel="0" collapsed="false"/>
    <row r="6456" customFormat="false" ht="15.75" hidden="false" customHeight="false" outlineLevel="0" collapsed="false"/>
    <row r="6457" customFormat="false" ht="15.75" hidden="false" customHeight="false" outlineLevel="0" collapsed="false"/>
    <row r="6458" customFormat="false" ht="15.75" hidden="false" customHeight="false" outlineLevel="0" collapsed="false"/>
    <row r="6459" customFormat="false" ht="15.75" hidden="false" customHeight="false" outlineLevel="0" collapsed="false"/>
    <row r="6460" customFormat="false" ht="15.75" hidden="false" customHeight="false" outlineLevel="0" collapsed="false"/>
    <row r="6461" customFormat="false" ht="15.75" hidden="false" customHeight="false" outlineLevel="0" collapsed="false"/>
    <row r="6462" customFormat="false" ht="15.75" hidden="false" customHeight="false" outlineLevel="0" collapsed="false"/>
    <row r="6463" customFormat="false" ht="15.75" hidden="false" customHeight="false" outlineLevel="0" collapsed="false"/>
    <row r="6464" customFormat="false" ht="15.75" hidden="false" customHeight="false" outlineLevel="0" collapsed="false"/>
    <row r="6465" customFormat="false" ht="15.75" hidden="false" customHeight="false" outlineLevel="0" collapsed="false"/>
    <row r="6466" customFormat="false" ht="15.75" hidden="false" customHeight="false" outlineLevel="0" collapsed="false"/>
    <row r="6467" customFormat="false" ht="15.75" hidden="false" customHeight="false" outlineLevel="0" collapsed="false"/>
    <row r="6468" customFormat="false" ht="15.75" hidden="false" customHeight="false" outlineLevel="0" collapsed="false"/>
    <row r="6469" customFormat="false" ht="15.75" hidden="false" customHeight="false" outlineLevel="0" collapsed="false"/>
    <row r="6470" customFormat="false" ht="15.75" hidden="false" customHeight="false" outlineLevel="0" collapsed="false"/>
    <row r="6471" customFormat="false" ht="15.75" hidden="false" customHeight="false" outlineLevel="0" collapsed="false"/>
    <row r="6472" customFormat="false" ht="15.75" hidden="false" customHeight="false" outlineLevel="0" collapsed="false"/>
    <row r="6473" customFormat="false" ht="15.75" hidden="false" customHeight="false" outlineLevel="0" collapsed="false"/>
    <row r="6474" customFormat="false" ht="15.75" hidden="false" customHeight="false" outlineLevel="0" collapsed="false"/>
    <row r="6475" customFormat="false" ht="15.75" hidden="false" customHeight="false" outlineLevel="0" collapsed="false"/>
    <row r="6476" customFormat="false" ht="15.75" hidden="false" customHeight="false" outlineLevel="0" collapsed="false"/>
    <row r="6477" customFormat="false" ht="15.75" hidden="false" customHeight="false" outlineLevel="0" collapsed="false"/>
    <row r="6478" customFormat="false" ht="15.75" hidden="false" customHeight="false" outlineLevel="0" collapsed="false"/>
    <row r="6479" customFormat="false" ht="15.75" hidden="false" customHeight="false" outlineLevel="0" collapsed="false"/>
    <row r="6480" customFormat="false" ht="15.75" hidden="false" customHeight="false" outlineLevel="0" collapsed="false"/>
    <row r="6481" customFormat="false" ht="15.75" hidden="false" customHeight="false" outlineLevel="0" collapsed="false"/>
    <row r="6482" customFormat="false" ht="15.75" hidden="false" customHeight="false" outlineLevel="0" collapsed="false"/>
    <row r="6483" customFormat="false" ht="15.75" hidden="false" customHeight="false" outlineLevel="0" collapsed="false"/>
    <row r="6484" customFormat="false" ht="15.75" hidden="false" customHeight="false" outlineLevel="0" collapsed="false"/>
    <row r="6485" customFormat="false" ht="15.75" hidden="false" customHeight="false" outlineLevel="0" collapsed="false"/>
    <row r="6486" customFormat="false" ht="15.75" hidden="false" customHeight="false" outlineLevel="0" collapsed="false"/>
    <row r="6487" customFormat="false" ht="15.75" hidden="false" customHeight="false" outlineLevel="0" collapsed="false"/>
    <row r="6488" customFormat="false" ht="15.75" hidden="false" customHeight="false" outlineLevel="0" collapsed="false"/>
    <row r="6489" customFormat="false" ht="15.75" hidden="false" customHeight="false" outlineLevel="0" collapsed="false"/>
    <row r="6490" customFormat="false" ht="15.75" hidden="false" customHeight="false" outlineLevel="0" collapsed="false"/>
    <row r="6491" customFormat="false" ht="15.75" hidden="false" customHeight="false" outlineLevel="0" collapsed="false"/>
    <row r="6492" customFormat="false" ht="15.75" hidden="false" customHeight="false" outlineLevel="0" collapsed="false"/>
    <row r="6493" customFormat="false" ht="15.75" hidden="false" customHeight="false" outlineLevel="0" collapsed="false"/>
    <row r="6494" customFormat="false" ht="15.75" hidden="false" customHeight="false" outlineLevel="0" collapsed="false"/>
    <row r="6495" customFormat="false" ht="15.75" hidden="false" customHeight="false" outlineLevel="0" collapsed="false"/>
    <row r="6496" customFormat="false" ht="15.75" hidden="false" customHeight="false" outlineLevel="0" collapsed="false"/>
    <row r="6497" customFormat="false" ht="15.75" hidden="false" customHeight="false" outlineLevel="0" collapsed="false"/>
    <row r="6498" customFormat="false" ht="15.75" hidden="false" customHeight="false" outlineLevel="0" collapsed="false"/>
    <row r="6499" customFormat="false" ht="15.75" hidden="false" customHeight="false" outlineLevel="0" collapsed="false"/>
    <row r="6500" customFormat="false" ht="15.75" hidden="false" customHeight="false" outlineLevel="0" collapsed="false"/>
    <row r="6501" customFormat="false" ht="15.75" hidden="false" customHeight="false" outlineLevel="0" collapsed="false"/>
    <row r="6502" customFormat="false" ht="15.75" hidden="false" customHeight="false" outlineLevel="0" collapsed="false"/>
    <row r="6503" customFormat="false" ht="15.75" hidden="false" customHeight="false" outlineLevel="0" collapsed="false"/>
    <row r="6504" customFormat="false" ht="15.75" hidden="false" customHeight="false" outlineLevel="0" collapsed="false"/>
    <row r="6505" customFormat="false" ht="15.75" hidden="false" customHeight="false" outlineLevel="0" collapsed="false"/>
    <row r="6506" customFormat="false" ht="15.75" hidden="false" customHeight="false" outlineLevel="0" collapsed="false"/>
    <row r="6507" customFormat="false" ht="15.75" hidden="false" customHeight="false" outlineLevel="0" collapsed="false"/>
    <row r="6508" customFormat="false" ht="15.75" hidden="false" customHeight="false" outlineLevel="0" collapsed="false"/>
    <row r="6509" customFormat="false" ht="15.75" hidden="false" customHeight="false" outlineLevel="0" collapsed="false"/>
    <row r="6510" customFormat="false" ht="15.75" hidden="false" customHeight="false" outlineLevel="0" collapsed="false"/>
    <row r="6511" customFormat="false" ht="15.75" hidden="false" customHeight="false" outlineLevel="0" collapsed="false"/>
    <row r="6512" customFormat="false" ht="15.75" hidden="false" customHeight="false" outlineLevel="0" collapsed="false"/>
    <row r="6513" customFormat="false" ht="15.75" hidden="false" customHeight="false" outlineLevel="0" collapsed="false"/>
    <row r="6514" customFormat="false" ht="15.75" hidden="false" customHeight="false" outlineLevel="0" collapsed="false"/>
    <row r="6515" customFormat="false" ht="15.75" hidden="false" customHeight="false" outlineLevel="0" collapsed="false"/>
    <row r="6516" customFormat="false" ht="15.75" hidden="false" customHeight="false" outlineLevel="0" collapsed="false"/>
    <row r="6517" customFormat="false" ht="15.75" hidden="false" customHeight="false" outlineLevel="0" collapsed="false"/>
    <row r="6518" customFormat="false" ht="15.75" hidden="false" customHeight="false" outlineLevel="0" collapsed="false"/>
    <row r="6519" customFormat="false" ht="15.75" hidden="false" customHeight="false" outlineLevel="0" collapsed="false"/>
    <row r="6520" customFormat="false" ht="15.75" hidden="false" customHeight="false" outlineLevel="0" collapsed="false"/>
    <row r="6521" customFormat="false" ht="15.75" hidden="false" customHeight="false" outlineLevel="0" collapsed="false"/>
    <row r="6522" customFormat="false" ht="15.75" hidden="false" customHeight="false" outlineLevel="0" collapsed="false"/>
    <row r="6523" customFormat="false" ht="15.75" hidden="false" customHeight="false" outlineLevel="0" collapsed="false"/>
    <row r="6524" customFormat="false" ht="15.75" hidden="false" customHeight="false" outlineLevel="0" collapsed="false"/>
    <row r="6525" customFormat="false" ht="15.75" hidden="false" customHeight="false" outlineLevel="0" collapsed="false"/>
    <row r="6526" customFormat="false" ht="15.75" hidden="false" customHeight="false" outlineLevel="0" collapsed="false"/>
    <row r="6527" customFormat="false" ht="15.75" hidden="false" customHeight="false" outlineLevel="0" collapsed="false"/>
    <row r="6528" customFormat="false" ht="15.75" hidden="false" customHeight="false" outlineLevel="0" collapsed="false"/>
    <row r="6529" customFormat="false" ht="15.75" hidden="false" customHeight="false" outlineLevel="0" collapsed="false"/>
    <row r="6530" customFormat="false" ht="15.75" hidden="false" customHeight="false" outlineLevel="0" collapsed="false"/>
    <row r="6531" customFormat="false" ht="15.75" hidden="false" customHeight="false" outlineLevel="0" collapsed="false"/>
    <row r="6532" customFormat="false" ht="15.75" hidden="false" customHeight="false" outlineLevel="0" collapsed="false"/>
    <row r="6533" customFormat="false" ht="15.75" hidden="false" customHeight="false" outlineLevel="0" collapsed="false"/>
    <row r="6534" customFormat="false" ht="15.75" hidden="false" customHeight="false" outlineLevel="0" collapsed="false"/>
    <row r="6535" customFormat="false" ht="15.75" hidden="false" customHeight="false" outlineLevel="0" collapsed="false"/>
    <row r="6536" customFormat="false" ht="15.75" hidden="false" customHeight="false" outlineLevel="0" collapsed="false"/>
    <row r="6537" customFormat="false" ht="15.75" hidden="false" customHeight="false" outlineLevel="0" collapsed="false"/>
    <row r="6538" customFormat="false" ht="15.75" hidden="false" customHeight="false" outlineLevel="0" collapsed="false"/>
    <row r="6539" customFormat="false" ht="15.75" hidden="false" customHeight="false" outlineLevel="0" collapsed="false"/>
    <row r="6540" customFormat="false" ht="15.75" hidden="false" customHeight="false" outlineLevel="0" collapsed="false"/>
    <row r="6541" customFormat="false" ht="15.75" hidden="false" customHeight="false" outlineLevel="0" collapsed="false"/>
    <row r="6542" customFormat="false" ht="15.75" hidden="false" customHeight="false" outlineLevel="0" collapsed="false"/>
    <row r="6543" customFormat="false" ht="15.75" hidden="false" customHeight="false" outlineLevel="0" collapsed="false"/>
    <row r="6544" customFormat="false" ht="15.75" hidden="false" customHeight="false" outlineLevel="0" collapsed="false"/>
    <row r="6545" customFormat="false" ht="15.75" hidden="false" customHeight="false" outlineLevel="0" collapsed="false"/>
    <row r="6546" customFormat="false" ht="15.75" hidden="false" customHeight="false" outlineLevel="0" collapsed="false"/>
    <row r="6547" customFormat="false" ht="15.75" hidden="false" customHeight="false" outlineLevel="0" collapsed="false"/>
    <row r="6548" customFormat="false" ht="15.75" hidden="false" customHeight="false" outlineLevel="0" collapsed="false"/>
    <row r="6549" customFormat="false" ht="15.75" hidden="false" customHeight="false" outlineLevel="0" collapsed="false"/>
    <row r="6550" customFormat="false" ht="15.75" hidden="false" customHeight="false" outlineLevel="0" collapsed="false"/>
    <row r="6551" customFormat="false" ht="15.75" hidden="false" customHeight="false" outlineLevel="0" collapsed="false"/>
    <row r="6552" customFormat="false" ht="15.75" hidden="false" customHeight="false" outlineLevel="0" collapsed="false"/>
    <row r="6553" customFormat="false" ht="15.75" hidden="false" customHeight="false" outlineLevel="0" collapsed="false"/>
    <row r="6554" customFormat="false" ht="15.75" hidden="false" customHeight="false" outlineLevel="0" collapsed="false"/>
    <row r="6555" customFormat="false" ht="15.75" hidden="false" customHeight="false" outlineLevel="0" collapsed="false"/>
    <row r="6556" customFormat="false" ht="15.75" hidden="false" customHeight="false" outlineLevel="0" collapsed="false"/>
    <row r="6557" customFormat="false" ht="15.75" hidden="false" customHeight="false" outlineLevel="0" collapsed="false"/>
    <row r="6558" customFormat="false" ht="15.75" hidden="false" customHeight="false" outlineLevel="0" collapsed="false"/>
    <row r="6559" customFormat="false" ht="15.75" hidden="false" customHeight="false" outlineLevel="0" collapsed="false"/>
    <row r="6560" customFormat="false" ht="15.75" hidden="false" customHeight="false" outlineLevel="0" collapsed="false"/>
    <row r="6561" customFormat="false" ht="15.75" hidden="false" customHeight="false" outlineLevel="0" collapsed="false"/>
    <row r="6562" customFormat="false" ht="15.75" hidden="false" customHeight="false" outlineLevel="0" collapsed="false"/>
    <row r="6563" customFormat="false" ht="15.75" hidden="false" customHeight="false" outlineLevel="0" collapsed="false"/>
    <row r="6564" customFormat="false" ht="15.75" hidden="false" customHeight="false" outlineLevel="0" collapsed="false"/>
    <row r="6565" customFormat="false" ht="15.75" hidden="false" customHeight="false" outlineLevel="0" collapsed="false"/>
    <row r="6566" customFormat="false" ht="15.75" hidden="false" customHeight="false" outlineLevel="0" collapsed="false"/>
    <row r="6567" customFormat="false" ht="15.75" hidden="false" customHeight="false" outlineLevel="0" collapsed="false"/>
    <row r="6568" customFormat="false" ht="15.75" hidden="false" customHeight="false" outlineLevel="0" collapsed="false"/>
    <row r="6569" customFormat="false" ht="15.75" hidden="false" customHeight="false" outlineLevel="0" collapsed="false"/>
    <row r="6570" customFormat="false" ht="15.75" hidden="false" customHeight="false" outlineLevel="0" collapsed="false"/>
    <row r="6571" customFormat="false" ht="15.75" hidden="false" customHeight="false" outlineLevel="0" collapsed="false"/>
    <row r="6572" customFormat="false" ht="15.75" hidden="false" customHeight="false" outlineLevel="0" collapsed="false"/>
    <row r="6573" customFormat="false" ht="15.75" hidden="false" customHeight="false" outlineLevel="0" collapsed="false"/>
    <row r="6574" customFormat="false" ht="15.75" hidden="false" customHeight="false" outlineLevel="0" collapsed="false"/>
    <row r="6575" customFormat="false" ht="15.75" hidden="false" customHeight="false" outlineLevel="0" collapsed="false"/>
    <row r="6576" customFormat="false" ht="15.75" hidden="false" customHeight="false" outlineLevel="0" collapsed="false"/>
    <row r="6577" customFormat="false" ht="15.75" hidden="false" customHeight="false" outlineLevel="0" collapsed="false"/>
    <row r="6578" customFormat="false" ht="15.75" hidden="false" customHeight="false" outlineLevel="0" collapsed="false"/>
    <row r="6579" customFormat="false" ht="15.75" hidden="false" customHeight="false" outlineLevel="0" collapsed="false"/>
    <row r="6580" customFormat="false" ht="15.75" hidden="false" customHeight="false" outlineLevel="0" collapsed="false"/>
    <row r="6581" customFormat="false" ht="15.75" hidden="false" customHeight="false" outlineLevel="0" collapsed="false"/>
    <row r="6582" customFormat="false" ht="15.75" hidden="false" customHeight="false" outlineLevel="0" collapsed="false"/>
    <row r="6583" customFormat="false" ht="15.75" hidden="false" customHeight="false" outlineLevel="0" collapsed="false"/>
    <row r="6584" customFormat="false" ht="15.75" hidden="false" customHeight="false" outlineLevel="0" collapsed="false"/>
    <row r="6585" customFormat="false" ht="15.75" hidden="false" customHeight="false" outlineLevel="0" collapsed="false"/>
    <row r="6586" customFormat="false" ht="15.75" hidden="false" customHeight="false" outlineLevel="0" collapsed="false"/>
    <row r="6587" customFormat="false" ht="15.75" hidden="false" customHeight="false" outlineLevel="0" collapsed="false"/>
    <row r="6588" customFormat="false" ht="15.75" hidden="false" customHeight="false" outlineLevel="0" collapsed="false"/>
    <row r="6589" customFormat="false" ht="15.75" hidden="false" customHeight="false" outlineLevel="0" collapsed="false"/>
    <row r="6590" customFormat="false" ht="15.75" hidden="false" customHeight="false" outlineLevel="0" collapsed="false"/>
    <row r="6591" customFormat="false" ht="15.75" hidden="false" customHeight="false" outlineLevel="0" collapsed="false"/>
    <row r="6592" customFormat="false" ht="15.75" hidden="false" customHeight="false" outlineLevel="0" collapsed="false"/>
    <row r="6593" customFormat="false" ht="15.75" hidden="false" customHeight="false" outlineLevel="0" collapsed="false"/>
    <row r="6594" customFormat="false" ht="15.75" hidden="false" customHeight="false" outlineLevel="0" collapsed="false"/>
    <row r="6595" customFormat="false" ht="15.75" hidden="false" customHeight="false" outlineLevel="0" collapsed="false"/>
    <row r="6596" customFormat="false" ht="15.75" hidden="false" customHeight="false" outlineLevel="0" collapsed="false"/>
    <row r="6597" customFormat="false" ht="15.75" hidden="false" customHeight="false" outlineLevel="0" collapsed="false"/>
    <row r="6598" customFormat="false" ht="15.75" hidden="false" customHeight="false" outlineLevel="0" collapsed="false"/>
    <row r="6599" customFormat="false" ht="15.75" hidden="false" customHeight="false" outlineLevel="0" collapsed="false"/>
    <row r="6600" customFormat="false" ht="15.75" hidden="false" customHeight="false" outlineLevel="0" collapsed="false"/>
    <row r="6601" customFormat="false" ht="15.75" hidden="false" customHeight="false" outlineLevel="0" collapsed="false"/>
    <row r="6602" customFormat="false" ht="15.75" hidden="false" customHeight="false" outlineLevel="0" collapsed="false"/>
    <row r="6603" customFormat="false" ht="15.75" hidden="false" customHeight="false" outlineLevel="0" collapsed="false"/>
    <row r="6604" customFormat="false" ht="15.75" hidden="false" customHeight="false" outlineLevel="0" collapsed="false"/>
    <row r="6605" customFormat="false" ht="15.75" hidden="false" customHeight="false" outlineLevel="0" collapsed="false"/>
    <row r="6606" customFormat="false" ht="15.75" hidden="false" customHeight="false" outlineLevel="0" collapsed="false"/>
    <row r="6607" customFormat="false" ht="15.75" hidden="false" customHeight="false" outlineLevel="0" collapsed="false"/>
    <row r="6608" customFormat="false" ht="15.75" hidden="false" customHeight="false" outlineLevel="0" collapsed="false"/>
    <row r="6609" customFormat="false" ht="15.75" hidden="false" customHeight="false" outlineLevel="0" collapsed="false"/>
    <row r="6610" customFormat="false" ht="15.75" hidden="false" customHeight="false" outlineLevel="0" collapsed="false"/>
    <row r="6611" customFormat="false" ht="15.75" hidden="false" customHeight="false" outlineLevel="0" collapsed="false"/>
    <row r="6612" customFormat="false" ht="15.75" hidden="false" customHeight="false" outlineLevel="0" collapsed="false"/>
    <row r="6613" customFormat="false" ht="15.75" hidden="false" customHeight="false" outlineLevel="0" collapsed="false"/>
    <row r="6614" customFormat="false" ht="15.75" hidden="false" customHeight="false" outlineLevel="0" collapsed="false"/>
    <row r="6615" customFormat="false" ht="15.75" hidden="false" customHeight="false" outlineLevel="0" collapsed="false"/>
    <row r="6616" customFormat="false" ht="15.75" hidden="false" customHeight="false" outlineLevel="0" collapsed="false"/>
    <row r="6617" customFormat="false" ht="15.75" hidden="false" customHeight="false" outlineLevel="0" collapsed="false"/>
    <row r="6618" customFormat="false" ht="15.75" hidden="false" customHeight="false" outlineLevel="0" collapsed="false"/>
    <row r="6619" customFormat="false" ht="15.75" hidden="false" customHeight="false" outlineLevel="0" collapsed="false"/>
    <row r="6620" customFormat="false" ht="15.75" hidden="false" customHeight="false" outlineLevel="0" collapsed="false"/>
    <row r="6621" customFormat="false" ht="15.75" hidden="false" customHeight="false" outlineLevel="0" collapsed="false"/>
    <row r="6622" customFormat="false" ht="15.75" hidden="false" customHeight="false" outlineLevel="0" collapsed="false"/>
    <row r="6623" customFormat="false" ht="15.75" hidden="false" customHeight="false" outlineLevel="0" collapsed="false"/>
    <row r="6624" customFormat="false" ht="15.75" hidden="false" customHeight="false" outlineLevel="0" collapsed="false"/>
    <row r="6625" customFormat="false" ht="15.75" hidden="false" customHeight="false" outlineLevel="0" collapsed="false"/>
    <row r="6626" customFormat="false" ht="15.75" hidden="false" customHeight="false" outlineLevel="0" collapsed="false"/>
    <row r="6627" customFormat="false" ht="15.75" hidden="false" customHeight="false" outlineLevel="0" collapsed="false"/>
    <row r="6628" customFormat="false" ht="15.75" hidden="false" customHeight="false" outlineLevel="0" collapsed="false"/>
    <row r="6629" customFormat="false" ht="15.75" hidden="false" customHeight="false" outlineLevel="0" collapsed="false"/>
    <row r="6630" customFormat="false" ht="15.75" hidden="false" customHeight="false" outlineLevel="0" collapsed="false"/>
    <row r="6631" customFormat="false" ht="15.75" hidden="false" customHeight="false" outlineLevel="0" collapsed="false"/>
    <row r="6632" customFormat="false" ht="15.75" hidden="false" customHeight="false" outlineLevel="0" collapsed="false"/>
    <row r="6633" customFormat="false" ht="15.75" hidden="false" customHeight="false" outlineLevel="0" collapsed="false"/>
    <row r="6634" customFormat="false" ht="15.75" hidden="false" customHeight="false" outlineLevel="0" collapsed="false"/>
    <row r="6635" customFormat="false" ht="15.75" hidden="false" customHeight="false" outlineLevel="0" collapsed="false"/>
    <row r="6636" customFormat="false" ht="15.75" hidden="false" customHeight="false" outlineLevel="0" collapsed="false"/>
    <row r="6637" customFormat="false" ht="15.75" hidden="false" customHeight="false" outlineLevel="0" collapsed="false"/>
    <row r="6638" customFormat="false" ht="15.75" hidden="false" customHeight="false" outlineLevel="0" collapsed="false"/>
    <row r="6639" customFormat="false" ht="15.75" hidden="false" customHeight="false" outlineLevel="0" collapsed="false"/>
    <row r="6640" customFormat="false" ht="15.75" hidden="false" customHeight="false" outlineLevel="0" collapsed="false"/>
    <row r="6641" customFormat="false" ht="15.75" hidden="false" customHeight="false" outlineLevel="0" collapsed="false"/>
    <row r="6642" customFormat="false" ht="15.75" hidden="false" customHeight="false" outlineLevel="0" collapsed="false"/>
    <row r="6643" customFormat="false" ht="15.75" hidden="false" customHeight="false" outlineLevel="0" collapsed="false"/>
    <row r="6644" customFormat="false" ht="15.75" hidden="false" customHeight="false" outlineLevel="0" collapsed="false"/>
    <row r="6645" customFormat="false" ht="15.75" hidden="false" customHeight="false" outlineLevel="0" collapsed="false"/>
    <row r="6646" customFormat="false" ht="15.75" hidden="false" customHeight="false" outlineLevel="0" collapsed="false"/>
    <row r="6647" customFormat="false" ht="15.75" hidden="false" customHeight="false" outlineLevel="0" collapsed="false"/>
    <row r="6648" customFormat="false" ht="15.75" hidden="false" customHeight="false" outlineLevel="0" collapsed="false"/>
    <row r="6649" customFormat="false" ht="15.75" hidden="false" customHeight="false" outlineLevel="0" collapsed="false"/>
    <row r="6650" customFormat="false" ht="15.75" hidden="false" customHeight="false" outlineLevel="0" collapsed="false"/>
    <row r="6651" customFormat="false" ht="15.75" hidden="false" customHeight="false" outlineLevel="0" collapsed="false"/>
    <row r="6652" customFormat="false" ht="15.75" hidden="false" customHeight="false" outlineLevel="0" collapsed="false"/>
    <row r="6653" customFormat="false" ht="15.75" hidden="false" customHeight="false" outlineLevel="0" collapsed="false"/>
    <row r="6654" customFormat="false" ht="15.75" hidden="false" customHeight="false" outlineLevel="0" collapsed="false"/>
    <row r="6655" customFormat="false" ht="15.75" hidden="false" customHeight="false" outlineLevel="0" collapsed="false"/>
  </sheetData>
  <autoFilter ref="B3:K160"/>
  <mergeCells count="1">
    <mergeCell ref="B4:B15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N107"/>
  <sheetViews>
    <sheetView windowProtection="true" showFormulas="false" showGridLines="false" showRowColHeaders="true" showZeros="true" rightToLeft="false" tabSelected="false" showOutlineSymbols="true" defaultGridColor="true" view="pageBreakPreview" topLeftCell="A1" colorId="64" zoomScale="80" zoomScaleNormal="80" zoomScalePageLayoutView="80" workbookViewId="0">
      <pane xSplit="0" ySplit="3" topLeftCell="A82" activePane="bottomLeft" state="frozen"/>
      <selection pane="topLeft" activeCell="A1" activeCellId="0" sqref="A1"/>
      <selection pane="bottomLeft" activeCell="C4" activeCellId="0" sqref="C4"/>
    </sheetView>
  </sheetViews>
  <sheetFormatPr defaultRowHeight="12.75"/>
  <cols>
    <col collapsed="false" hidden="false" max="2" min="1" style="42" width="2.42857142857143"/>
    <col collapsed="false" hidden="false" max="3" min="3" style="42" width="36.3112244897959"/>
    <col collapsed="false" hidden="false" max="4" min="4" style="42" width="26.5918367346939"/>
    <col collapsed="false" hidden="false" max="5" min="5" style="42" width="56.2908163265306"/>
    <col collapsed="false" hidden="false" max="6" min="6" style="42" width="31.8571428571429"/>
    <col collapsed="false" hidden="false" max="7" min="7" style="42" width="27.6734693877551"/>
    <col collapsed="false" hidden="false" max="8" min="8" style="42" width="6.88265306122449"/>
    <col collapsed="false" hidden="false" max="9" min="9" style="42" width="49.9489795918367"/>
    <col collapsed="false" hidden="false" max="10" min="10" style="42" width="41.7142857142857"/>
    <col collapsed="false" hidden="false" max="11" min="11" style="42" width="23.4897959183673"/>
    <col collapsed="false" hidden="false" max="12" min="12" style="43" width="27.1326530612245"/>
    <col collapsed="false" hidden="false" max="13" min="13" style="42" width="38.2040816326531"/>
    <col collapsed="false" hidden="false" max="14" min="14" style="42" width="2.56632653061224"/>
    <col collapsed="false" hidden="false" max="1025" min="15" style="42" width="9.04591836734694"/>
  </cols>
  <sheetData>
    <row r="1" customFormat="false" ht="12.75" hidden="false" customHeight="false" outlineLevel="0" collapsed="false"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2.75" hidden="false" customHeight="false" outlineLevel="0" collapsed="false">
      <c r="C2" s="0"/>
      <c r="D2" s="0"/>
      <c r="E2" s="0"/>
      <c r="F2" s="0"/>
      <c r="G2" s="0"/>
      <c r="H2" s="0"/>
      <c r="I2" s="0"/>
      <c r="J2" s="0"/>
      <c r="K2" s="0"/>
      <c r="L2" s="57"/>
      <c r="M2" s="58"/>
      <c r="N2" s="0"/>
    </row>
    <row r="3" customFormat="false" ht="15.75" hidden="false" customHeight="false" outlineLevel="0" collapsed="false">
      <c r="C3" s="44" t="s">
        <v>0</v>
      </c>
      <c r="D3" s="44" t="s">
        <v>79</v>
      </c>
      <c r="E3" s="45" t="s">
        <v>2</v>
      </c>
      <c r="F3" s="44" t="s">
        <v>148</v>
      </c>
      <c r="G3" s="44" t="s">
        <v>149</v>
      </c>
      <c r="H3" s="44"/>
      <c r="I3" s="44" t="s">
        <v>80</v>
      </c>
      <c r="J3" s="44" t="s">
        <v>81</v>
      </c>
      <c r="K3" s="44" t="s">
        <v>82</v>
      </c>
      <c r="L3" s="46" t="s">
        <v>7</v>
      </c>
      <c r="M3" s="44" t="s">
        <v>78</v>
      </c>
      <c r="N3" s="0"/>
    </row>
    <row r="4" customFormat="false" ht="15.75" hidden="false" customHeight="true" outlineLevel="0" collapsed="false">
      <c r="C4" s="44" t="s">
        <v>8</v>
      </c>
      <c r="D4" s="48" t="s">
        <v>55</v>
      </c>
      <c r="E4" s="48" t="str">
        <f aca="false">VLOOKUP(D4,'TB - PROCV'!$C$4:$G$110,2,0)</f>
        <v>Adutora do Agreste - Obra</v>
      </c>
      <c r="F4" s="48" t="n">
        <v>102</v>
      </c>
      <c r="G4" s="48" t="str">
        <f aca="false">VLOOKUP(D4,'TB - PROCV'!$C$3:$G$110,4,0)</f>
        <v>MIN - Adutora do Agreste - Obra</v>
      </c>
      <c r="H4" s="48" t="s">
        <v>90</v>
      </c>
      <c r="I4" s="48" t="str">
        <f aca="false">VLOOKUP(D4,'TB - PROCV'!$C$4:$G$110,3,0)</f>
        <v>MINISTÉRIO DA INTEGRAÇÃO</v>
      </c>
      <c r="J4" s="48" t="s">
        <v>9</v>
      </c>
      <c r="K4" s="48" t="s">
        <v>150</v>
      </c>
      <c r="L4" s="49" t="n">
        <v>42045</v>
      </c>
      <c r="M4" s="50" t="n">
        <v>12200000</v>
      </c>
      <c r="N4" s="0"/>
    </row>
    <row r="5" customFormat="false" ht="15.75" hidden="false" customHeight="true" outlineLevel="0" collapsed="false">
      <c r="C5" s="44"/>
      <c r="D5" s="48" t="s">
        <v>55</v>
      </c>
      <c r="E5" s="48" t="str">
        <f aca="false">VLOOKUP(D5,'TB - PROCV'!$C$4:$G$110,2,0)</f>
        <v>Adutora do Agreste - Obra</v>
      </c>
      <c r="F5" s="48" t="n">
        <v>102</v>
      </c>
      <c r="G5" s="48" t="str">
        <f aca="false">VLOOKUP(D5,'TB - PROCV'!$C$3:$G$110,4,0)</f>
        <v>MIN - Adutora do Agreste - Obra</v>
      </c>
      <c r="H5" s="48" t="s">
        <v>90</v>
      </c>
      <c r="I5" s="48" t="str">
        <f aca="false">VLOOKUP(D5,'TB - PROCV'!$C$4:$G$110,3,0)</f>
        <v>MINISTÉRIO DA INTEGRAÇÃO</v>
      </c>
      <c r="J5" s="48" t="s">
        <v>9</v>
      </c>
      <c r="K5" s="48" t="s">
        <v>151</v>
      </c>
      <c r="L5" s="49" t="n">
        <v>42065</v>
      </c>
      <c r="M5" s="50" t="n">
        <v>4578943.94</v>
      </c>
      <c r="N5" s="0"/>
    </row>
    <row r="6" customFormat="false" ht="15.75" hidden="false" customHeight="true" outlineLevel="0" collapsed="false">
      <c r="C6" s="44"/>
      <c r="D6" s="48" t="s">
        <v>51</v>
      </c>
      <c r="E6" s="48" t="str">
        <f aca="false">VLOOKUP(D6,'TB - PROCV'!$C$4:$G$110,2,0)</f>
        <v>Ampliação do SES do Recife - Proest Área 01</v>
      </c>
      <c r="F6" s="48" t="n">
        <v>102</v>
      </c>
      <c r="G6" s="48" t="str">
        <f aca="false">VLOOKUP(D6,'TB - PROCV'!$C$3:$G$110,4,0)</f>
        <v>Caixa/OGU</v>
      </c>
      <c r="H6" s="48" t="s">
        <v>90</v>
      </c>
      <c r="I6" s="48" t="str">
        <f aca="false">VLOOKUP(D6,'TB - PROCV'!$C$4:$G$110,3,0)</f>
        <v>MINISTÉRIO DAS CIDADES</v>
      </c>
      <c r="J6" s="48" t="s">
        <v>9</v>
      </c>
      <c r="K6" s="48" t="s">
        <v>152</v>
      </c>
      <c r="L6" s="49" t="n">
        <v>42066</v>
      </c>
      <c r="M6" s="50" t="n">
        <v>106703.96</v>
      </c>
      <c r="N6" s="0"/>
    </row>
    <row r="7" customFormat="false" ht="15.75" hidden="false" customHeight="true" outlineLevel="0" collapsed="false">
      <c r="C7" s="44"/>
      <c r="D7" s="48" t="s">
        <v>51</v>
      </c>
      <c r="E7" s="48" t="str">
        <f aca="false">VLOOKUP(D7,'TB - PROCV'!$C$4:$G$110,2,0)</f>
        <v>Ampliação do SES do Recife - Proest Área 01</v>
      </c>
      <c r="F7" s="48" t="n">
        <v>102</v>
      </c>
      <c r="G7" s="48" t="str">
        <f aca="false">VLOOKUP(D7,'TB - PROCV'!$C$3:$G$110,4,0)</f>
        <v>Caixa/OGU</v>
      </c>
      <c r="H7" s="48" t="s">
        <v>90</v>
      </c>
      <c r="I7" s="48" t="str">
        <f aca="false">VLOOKUP(D7,'TB - PROCV'!$C$4:$G$110,3,0)</f>
        <v>MINISTÉRIO DAS CIDADES</v>
      </c>
      <c r="J7" s="48" t="s">
        <v>9</v>
      </c>
      <c r="K7" s="48" t="s">
        <v>153</v>
      </c>
      <c r="L7" s="49" t="n">
        <v>42066</v>
      </c>
      <c r="M7" s="50" t="n">
        <v>31797.57</v>
      </c>
      <c r="N7" s="0"/>
    </row>
    <row r="8" customFormat="false" ht="15.75" hidden="false" customHeight="true" outlineLevel="0" collapsed="false">
      <c r="C8" s="44"/>
      <c r="D8" s="48" t="s">
        <v>51</v>
      </c>
      <c r="E8" s="48" t="str">
        <f aca="false">VLOOKUP(D8,'TB - PROCV'!$C$4:$G$110,2,0)</f>
        <v>Ampliação do SES do Recife - Proest Área 01</v>
      </c>
      <c r="F8" s="48" t="n">
        <v>102</v>
      </c>
      <c r="G8" s="48" t="str">
        <f aca="false">VLOOKUP(D8,'TB - PROCV'!$C$3:$G$110,4,0)</f>
        <v>Caixa/OGU</v>
      </c>
      <c r="H8" s="48" t="s">
        <v>90</v>
      </c>
      <c r="I8" s="48" t="str">
        <f aca="false">VLOOKUP(D8,'TB - PROCV'!$C$4:$G$110,3,0)</f>
        <v>MINISTÉRIO DAS CIDADES</v>
      </c>
      <c r="J8" s="48" t="s">
        <v>9</v>
      </c>
      <c r="K8" s="48" t="s">
        <v>154</v>
      </c>
      <c r="L8" s="49" t="n">
        <v>42066</v>
      </c>
      <c r="M8" s="50" t="n">
        <v>164616.36</v>
      </c>
      <c r="N8" s="0"/>
    </row>
    <row r="9" customFormat="false" ht="15.75" hidden="false" customHeight="true" outlineLevel="0" collapsed="false">
      <c r="C9" s="44"/>
      <c r="D9" s="48" t="s">
        <v>18</v>
      </c>
      <c r="E9" s="48" t="str">
        <f aca="false">VLOOKUP(D9,'TB - PROCV'!$C$4:$G$110,2,0)</f>
        <v>Recuperação da ETA Petrolina</v>
      </c>
      <c r="F9" s="48" t="n">
        <v>103</v>
      </c>
      <c r="G9" s="48" t="str">
        <f aca="false">VLOOKUP(D9,'TB - PROCV'!$C$3:$G$110,4,0)</f>
        <v>Caixa/FGTS</v>
      </c>
      <c r="H9" s="48" t="s">
        <v>84</v>
      </c>
      <c r="I9" s="48" t="str">
        <f aca="false">VLOOKUP(D9,'TB - PROCV'!$C$4:$G$110,3,0)</f>
        <v>MINISTÉRIO DAS CIDADES</v>
      </c>
      <c r="J9" s="48" t="s">
        <v>9</v>
      </c>
      <c r="K9" s="48" t="s">
        <v>155</v>
      </c>
      <c r="L9" s="49" t="n">
        <v>42066</v>
      </c>
      <c r="M9" s="50" t="n">
        <v>62893.43</v>
      </c>
      <c r="N9" s="0"/>
    </row>
    <row r="10" customFormat="false" ht="15.75" hidden="false" customHeight="true" outlineLevel="0" collapsed="false">
      <c r="C10" s="44"/>
      <c r="D10" s="48" t="s">
        <v>21</v>
      </c>
      <c r="E10" s="48" t="str">
        <f aca="false">VLOOKUP(D10,'TB - PROCV'!$C$4:$G$110,2,0)</f>
        <v>Ampliação SAA Pombos</v>
      </c>
      <c r="F10" s="48" t="n">
        <v>103</v>
      </c>
      <c r="G10" s="48" t="str">
        <f aca="false">VLOOKUP(D10,'TB - PROCV'!$C$3:$G$110,4,0)</f>
        <v>Caixa/FGTS</v>
      </c>
      <c r="H10" s="48" t="s">
        <v>84</v>
      </c>
      <c r="I10" s="48" t="str">
        <f aca="false">VLOOKUP(D10,'TB - PROCV'!$C$4:$G$110,3,0)</f>
        <v>MINISTÉRIO DAS CIDADES</v>
      </c>
      <c r="J10" s="48" t="s">
        <v>9</v>
      </c>
      <c r="K10" s="48" t="s">
        <v>156</v>
      </c>
      <c r="L10" s="49" t="n">
        <v>42066</v>
      </c>
      <c r="M10" s="50" t="n">
        <v>320807.87</v>
      </c>
      <c r="N10" s="0"/>
    </row>
    <row r="11" customFormat="false" ht="15.75" hidden="false" customHeight="true" outlineLevel="0" collapsed="false">
      <c r="C11" s="44"/>
      <c r="D11" s="48" t="s">
        <v>43</v>
      </c>
      <c r="E11" s="48" t="str">
        <f aca="false">VLOOKUP(D11,'TB - PROCV'!$C$4:$G$110,2,0)</f>
        <v>Implantação do SES na Subbacia B de Arcoverde</v>
      </c>
      <c r="F11" s="48" t="n">
        <v>102</v>
      </c>
      <c r="G11" s="48" t="str">
        <f aca="false">VLOOKUP(D11,'TB - PROCV'!$C$3:$G$110,4,0)</f>
        <v>Caixa/OGU</v>
      </c>
      <c r="H11" s="48" t="s">
        <v>90</v>
      </c>
      <c r="I11" s="48" t="str">
        <f aca="false">VLOOKUP(D11,'TB - PROCV'!$C$4:$G$110,3,0)</f>
        <v>MINISTÉRIO DAS CIDADES</v>
      </c>
      <c r="J11" s="48" t="s">
        <v>9</v>
      </c>
      <c r="K11" s="48" t="s">
        <v>157</v>
      </c>
      <c r="L11" s="49" t="n">
        <v>42066</v>
      </c>
      <c r="M11" s="50" t="n">
        <v>369957.13</v>
      </c>
      <c r="N11" s="0"/>
    </row>
    <row r="12" customFormat="false" ht="15.75" hidden="false" customHeight="true" outlineLevel="0" collapsed="false">
      <c r="C12" s="44"/>
      <c r="D12" s="48" t="s">
        <v>43</v>
      </c>
      <c r="E12" s="48" t="str">
        <f aca="false">VLOOKUP(D12,'TB - PROCV'!$C$4:$G$110,2,0)</f>
        <v>Implantação do SES na Subbacia B de Arcoverde</v>
      </c>
      <c r="F12" s="48" t="n">
        <v>102</v>
      </c>
      <c r="G12" s="48" t="str">
        <f aca="false">VLOOKUP(D12,'TB - PROCV'!$C$3:$G$110,4,0)</f>
        <v>Caixa/OGU</v>
      </c>
      <c r="H12" s="48" t="s">
        <v>90</v>
      </c>
      <c r="I12" s="48" t="str">
        <f aca="false">VLOOKUP(D12,'TB - PROCV'!$C$4:$G$110,3,0)</f>
        <v>MINISTÉRIO DAS CIDADES</v>
      </c>
      <c r="J12" s="48" t="s">
        <v>9</v>
      </c>
      <c r="K12" s="48" t="s">
        <v>158</v>
      </c>
      <c r="L12" s="49" t="n">
        <v>42066</v>
      </c>
      <c r="M12" s="50" t="n">
        <v>53083.44</v>
      </c>
      <c r="N12" s="0"/>
    </row>
    <row r="13" customFormat="false" ht="15.75" hidden="false" customHeight="true" outlineLevel="0" collapsed="false">
      <c r="C13" s="44"/>
      <c r="D13" s="48" t="s">
        <v>47</v>
      </c>
      <c r="E13" s="48" t="str">
        <f aca="false">VLOOKUP(D13,'TB - PROCV'!$C$4:$G$110,2,0)</f>
        <v>Ampliação SES Paulista</v>
      </c>
      <c r="F13" s="48" t="n">
        <v>102</v>
      </c>
      <c r="G13" s="48" t="str">
        <f aca="false">VLOOKUP(D13,'TB - PROCV'!$C$3:$G$110,4,0)</f>
        <v>Caixa/OGU</v>
      </c>
      <c r="H13" s="48" t="s">
        <v>90</v>
      </c>
      <c r="I13" s="48" t="str">
        <f aca="false">VLOOKUP(D13,'TB - PROCV'!$C$4:$G$110,3,0)</f>
        <v>MINISTÉRIO DAS CIDADES</v>
      </c>
      <c r="J13" s="48" t="s">
        <v>9</v>
      </c>
      <c r="K13" s="48" t="s">
        <v>159</v>
      </c>
      <c r="L13" s="49" t="n">
        <v>42066</v>
      </c>
      <c r="M13" s="50" t="n">
        <v>1322230.78</v>
      </c>
      <c r="N13" s="0"/>
    </row>
    <row r="14" customFormat="false" ht="15.75" hidden="false" customHeight="true" outlineLevel="0" collapsed="false">
      <c r="C14" s="44"/>
      <c r="D14" s="48" t="s">
        <v>29</v>
      </c>
      <c r="E14" s="48" t="str">
        <f aca="false">VLOOKUP(D14,'TB - PROCV'!$C$4:$G$110,2,0)</f>
        <v>Implantação da ETA de Caruaru</v>
      </c>
      <c r="F14" s="48" t="n">
        <v>103</v>
      </c>
      <c r="G14" s="48" t="str">
        <f aca="false">VLOOKUP(D14,'TB - PROCV'!$C$3:$G$110,4,0)</f>
        <v>Caixa/FGTS</v>
      </c>
      <c r="H14" s="48" t="s">
        <v>84</v>
      </c>
      <c r="I14" s="48" t="str">
        <f aca="false">VLOOKUP(D14,'TB - PROCV'!$C$4:$G$110,3,0)</f>
        <v>MINISTÉRIO DAS CIDADES</v>
      </c>
      <c r="J14" s="48" t="s">
        <v>9</v>
      </c>
      <c r="K14" s="48" t="s">
        <v>160</v>
      </c>
      <c r="L14" s="49" t="n">
        <v>42066</v>
      </c>
      <c r="M14" s="50" t="n">
        <v>61118.43</v>
      </c>
      <c r="N14" s="0"/>
    </row>
    <row r="15" customFormat="false" ht="15.75" hidden="false" customHeight="true" outlineLevel="0" collapsed="false">
      <c r="C15" s="44"/>
      <c r="D15" s="48" t="s">
        <v>86</v>
      </c>
      <c r="E15" s="48" t="str">
        <f aca="false">VLOOKUP(D15,'TB - PROCV'!$C$4:$G$110,2,0)</f>
        <v>Obras de Inversão Direta - GE - Repasse para aumento de Capital</v>
      </c>
      <c r="F15" s="48" t="n">
        <v>121</v>
      </c>
      <c r="G15" s="48" t="str">
        <f aca="false">VLOOKUP(D15,'TB - PROCV'!$C$3:$G$110,4,0)</f>
        <v>GE - Governo do Estado</v>
      </c>
      <c r="H15" s="48" t="s">
        <v>84</v>
      </c>
      <c r="I15" s="48" t="str">
        <f aca="false">VLOOKUP(D15,'TB - PROCV'!$C$4:$G$110,3,0)</f>
        <v>GOVERNO DO ESTADO</v>
      </c>
      <c r="J15" s="48" t="s">
        <v>9</v>
      </c>
      <c r="K15" s="48" t="s">
        <v>161</v>
      </c>
      <c r="L15" s="49" t="n">
        <v>42072</v>
      </c>
      <c r="M15" s="50" t="n">
        <v>2000000</v>
      </c>
      <c r="N15" s="0"/>
    </row>
    <row r="16" customFormat="false" ht="15.75" hidden="false" customHeight="true" outlineLevel="0" collapsed="false">
      <c r="C16" s="44"/>
      <c r="D16" s="48" t="s">
        <v>45</v>
      </c>
      <c r="E16" s="48" t="str">
        <f aca="false">VLOOKUP(D16,'TB - PROCV'!$C$4:$G$110,2,0)</f>
        <v>Ampliação do SAA de Santa Maria da Boa Vista</v>
      </c>
      <c r="F16" s="48" t="n">
        <v>102</v>
      </c>
      <c r="G16" s="48" t="str">
        <f aca="false">VLOOKUP(D16,'TB - PROCV'!$C$3:$G$110,4,0)</f>
        <v>Caixa/OGU</v>
      </c>
      <c r="H16" s="48" t="s">
        <v>90</v>
      </c>
      <c r="I16" s="48" t="str">
        <f aca="false">VLOOKUP(D16,'TB - PROCV'!$C$4:$G$110,3,0)</f>
        <v>MINISTÉRIO DA INTEGRAÇÃO</v>
      </c>
      <c r="J16" s="48" t="s">
        <v>9</v>
      </c>
      <c r="K16" s="48" t="s">
        <v>162</v>
      </c>
      <c r="L16" s="49" t="n">
        <v>42080</v>
      </c>
      <c r="M16" s="50" t="n">
        <v>112093.85</v>
      </c>
      <c r="N16" s="0"/>
    </row>
    <row r="17" customFormat="false" ht="15.75" hidden="false" customHeight="true" outlineLevel="0" collapsed="false">
      <c r="C17" s="44"/>
      <c r="D17" s="48" t="s">
        <v>36</v>
      </c>
      <c r="E17" s="48" t="str">
        <f aca="false">VLOOKUP(D17,'TB - PROCV'!$C$4:$G$110,2,0)</f>
        <v>Sistema Adutor do Oeste</v>
      </c>
      <c r="F17" s="48" t="n">
        <v>102</v>
      </c>
      <c r="G17" s="48" t="str">
        <f aca="false">VLOOKUP(D17,'TB - PROCV'!$C$3:$G$110,4,0)</f>
        <v>Caixa/OGU</v>
      </c>
      <c r="H17" s="48" t="s">
        <v>90</v>
      </c>
      <c r="I17" s="48" t="str">
        <f aca="false">VLOOKUP(D17,'TB - PROCV'!$C$4:$G$110,3,0)</f>
        <v>MINISTÉRIO DA INTEGRAÇÃO</v>
      </c>
      <c r="J17" s="48" t="s">
        <v>9</v>
      </c>
      <c r="K17" s="48" t="s">
        <v>163</v>
      </c>
      <c r="L17" s="49" t="n">
        <v>42080</v>
      </c>
      <c r="M17" s="50" t="n">
        <v>350464.88</v>
      </c>
      <c r="N17" s="0"/>
    </row>
    <row r="18" customFormat="false" ht="15.75" hidden="false" customHeight="true" outlineLevel="0" collapsed="false">
      <c r="C18" s="44"/>
      <c r="D18" s="48" t="s">
        <v>55</v>
      </c>
      <c r="E18" s="48" t="str">
        <f aca="false">VLOOKUP(D18,'TB - PROCV'!$C$4:$G$110,2,0)</f>
        <v>Adutora do Agreste - Obra</v>
      </c>
      <c r="F18" s="48" t="n">
        <v>102</v>
      </c>
      <c r="G18" s="48" t="str">
        <f aca="false">VLOOKUP(D18,'TB - PROCV'!$C$3:$G$110,4,0)</f>
        <v>MIN - Adutora do Agreste - Obra</v>
      </c>
      <c r="H18" s="48" t="s">
        <v>90</v>
      </c>
      <c r="I18" s="48" t="str">
        <f aca="false">VLOOKUP(D18,'TB - PROCV'!$C$4:$G$110,3,0)</f>
        <v>MINISTÉRIO DA INTEGRAÇÃO</v>
      </c>
      <c r="J18" s="48" t="s">
        <v>9</v>
      </c>
      <c r="K18" s="48" t="s">
        <v>164</v>
      </c>
      <c r="L18" s="49" t="n">
        <v>42083</v>
      </c>
      <c r="M18" s="50" t="n">
        <v>10000000</v>
      </c>
      <c r="N18" s="0"/>
    </row>
    <row r="19" customFormat="false" ht="15.75" hidden="false" customHeight="true" outlineLevel="0" collapsed="false">
      <c r="C19" s="44"/>
      <c r="D19" s="48" t="s">
        <v>83</v>
      </c>
      <c r="E19" s="48" t="str">
        <f aca="false">VLOOKUP(D19,'TB - PROCV'!$C$4:$G$110,2,0)</f>
        <v>PSH - Programa de Sustentabilidade Hidríca</v>
      </c>
      <c r="F19" s="48" t="n">
        <v>103</v>
      </c>
      <c r="G19" s="48" t="str">
        <f aca="false">VLOOKUP(D19,'TB - PROCV'!$C$3:$G$110,4,0)</f>
        <v>BIRD - PSH PE</v>
      </c>
      <c r="H19" s="48" t="s">
        <v>84</v>
      </c>
      <c r="I19" s="48" t="str">
        <f aca="false">VLOOKUP(D19,'TB - PROCV'!$C$4:$G$110,3,0)</f>
        <v>BIRD - BANCO MUNDIAL - PSH</v>
      </c>
      <c r="J19" s="48" t="s">
        <v>9</v>
      </c>
      <c r="K19" s="48" t="s">
        <v>165</v>
      </c>
      <c r="L19" s="49" t="n">
        <v>42083</v>
      </c>
      <c r="M19" s="50" t="n">
        <v>2689992</v>
      </c>
      <c r="N19" s="0"/>
    </row>
    <row r="20" customFormat="false" ht="15.75" hidden="false" customHeight="true" outlineLevel="0" collapsed="false">
      <c r="C20" s="44"/>
      <c r="D20" s="48" t="s">
        <v>83</v>
      </c>
      <c r="E20" s="48" t="str">
        <f aca="false">VLOOKUP(D20,'TB - PROCV'!$C$4:$G$110,2,0)</f>
        <v>PSH - Programa de Sustentabilidade Hidríca</v>
      </c>
      <c r="F20" s="48" t="n">
        <v>103</v>
      </c>
      <c r="G20" s="48" t="str">
        <f aca="false">VLOOKUP(D20,'TB - PROCV'!$C$3:$G$110,4,0)</f>
        <v>BIRD - PSH PE</v>
      </c>
      <c r="H20" s="48" t="s">
        <v>84</v>
      </c>
      <c r="I20" s="48" t="str">
        <f aca="false">VLOOKUP(D20,'TB - PROCV'!$C$4:$G$110,3,0)</f>
        <v>BIRD - BANCO MUNDIAL - PSH</v>
      </c>
      <c r="J20" s="48" t="s">
        <v>9</v>
      </c>
      <c r="K20" s="48" t="s">
        <v>166</v>
      </c>
      <c r="L20" s="49" t="n">
        <v>42083</v>
      </c>
      <c r="M20" s="50" t="n">
        <v>219641.86</v>
      </c>
      <c r="N20" s="0"/>
    </row>
    <row r="21" customFormat="false" ht="15.75" hidden="false" customHeight="true" outlineLevel="0" collapsed="false">
      <c r="C21" s="44"/>
      <c r="D21" s="48" t="s">
        <v>83</v>
      </c>
      <c r="E21" s="48" t="str">
        <f aca="false">VLOOKUP(D21,'TB - PROCV'!$C$4:$G$110,2,0)</f>
        <v>PSH - Programa de Sustentabilidade Hidríca</v>
      </c>
      <c r="F21" s="48" t="n">
        <v>103</v>
      </c>
      <c r="G21" s="48" t="str">
        <f aca="false">VLOOKUP(D21,'TB - PROCV'!$C$3:$G$110,4,0)</f>
        <v>BIRD - PSH PE</v>
      </c>
      <c r="H21" s="48" t="s">
        <v>84</v>
      </c>
      <c r="I21" s="48" t="str">
        <f aca="false">VLOOKUP(D21,'TB - PROCV'!$C$4:$G$110,3,0)</f>
        <v>BIRD - BANCO MUNDIAL - PSH</v>
      </c>
      <c r="J21" s="48" t="s">
        <v>9</v>
      </c>
      <c r="K21" s="48" t="s">
        <v>167</v>
      </c>
      <c r="L21" s="49" t="n">
        <v>42083</v>
      </c>
      <c r="M21" s="50" t="n">
        <v>1800000</v>
      </c>
      <c r="N21" s="0"/>
    </row>
    <row r="22" customFormat="false" ht="15.75" hidden="false" customHeight="true" outlineLevel="0" collapsed="false">
      <c r="C22" s="44"/>
      <c r="D22" s="48" t="s">
        <v>83</v>
      </c>
      <c r="E22" s="48" t="str">
        <f aca="false">VLOOKUP(D22,'TB - PROCV'!$C$4:$G$110,2,0)</f>
        <v>PSH - Programa de Sustentabilidade Hidríca</v>
      </c>
      <c r="F22" s="48" t="n">
        <v>103</v>
      </c>
      <c r="G22" s="48" t="str">
        <f aca="false">VLOOKUP(D22,'TB - PROCV'!$C$3:$G$110,4,0)</f>
        <v>BIRD - PSH PE</v>
      </c>
      <c r="H22" s="48" t="s">
        <v>84</v>
      </c>
      <c r="I22" s="48" t="str">
        <f aca="false">VLOOKUP(D22,'TB - PROCV'!$C$4:$G$110,3,0)</f>
        <v>BIRD - BANCO MUNDIAL - PSH</v>
      </c>
      <c r="J22" s="48" t="s">
        <v>9</v>
      </c>
      <c r="K22" s="48" t="s">
        <v>168</v>
      </c>
      <c r="L22" s="49" t="n">
        <v>42083</v>
      </c>
      <c r="M22" s="50" t="n">
        <v>6350000</v>
      </c>
      <c r="N22" s="0"/>
    </row>
    <row r="23" customFormat="false" ht="15.75" hidden="false" customHeight="true" outlineLevel="0" collapsed="false">
      <c r="C23" s="44"/>
      <c r="D23" s="48" t="s">
        <v>83</v>
      </c>
      <c r="E23" s="48" t="str">
        <f aca="false">VLOOKUP(D23,'TB - PROCV'!$C$4:$G$110,2,0)</f>
        <v>PSH - Programa de Sustentabilidade Hidríca</v>
      </c>
      <c r="F23" s="48" t="n">
        <v>103</v>
      </c>
      <c r="G23" s="48" t="str">
        <f aca="false">VLOOKUP(D23,'TB - PROCV'!$C$3:$G$110,4,0)</f>
        <v>BIRD - PSH PE</v>
      </c>
      <c r="H23" s="48" t="s">
        <v>84</v>
      </c>
      <c r="I23" s="48" t="str">
        <f aca="false">VLOOKUP(D23,'TB - PROCV'!$C$4:$G$110,3,0)</f>
        <v>BIRD - BANCO MUNDIAL - PSH</v>
      </c>
      <c r="J23" s="48" t="s">
        <v>9</v>
      </c>
      <c r="K23" s="48" t="s">
        <v>169</v>
      </c>
      <c r="L23" s="49" t="n">
        <v>42083</v>
      </c>
      <c r="M23" s="50" t="n">
        <v>1459000</v>
      </c>
      <c r="N23" s="0"/>
    </row>
    <row r="24" customFormat="false" ht="15.75" hidden="false" customHeight="true" outlineLevel="0" collapsed="false">
      <c r="C24" s="44"/>
      <c r="D24" s="48" t="s">
        <v>27</v>
      </c>
      <c r="E24" s="48" t="str">
        <f aca="false">VLOOKUP(D24,'TB - PROCV'!$C$4:$G$110,2,0)</f>
        <v>Implantação do SES Caraibeiras Tacaratu</v>
      </c>
      <c r="F24" s="48" t="n">
        <v>103</v>
      </c>
      <c r="G24" s="48" t="str">
        <f aca="false">VLOOKUP(D24,'TB - PROCV'!$C$3:$G$110,4,0)</f>
        <v>Caixa/FGTS</v>
      </c>
      <c r="H24" s="48" t="s">
        <v>84</v>
      </c>
      <c r="I24" s="48" t="str">
        <f aca="false">VLOOKUP(D24,'TB - PROCV'!$C$4:$G$110,3,0)</f>
        <v>MINISTÉRIO DAS CIDADES</v>
      </c>
      <c r="J24" s="48" t="s">
        <v>9</v>
      </c>
      <c r="K24" s="48" t="s">
        <v>170</v>
      </c>
      <c r="L24" s="49" t="n">
        <v>42083</v>
      </c>
      <c r="M24" s="50" t="n">
        <v>1599614.56</v>
      </c>
      <c r="N24" s="0"/>
    </row>
    <row r="25" customFormat="false" ht="15.75" hidden="false" customHeight="true" outlineLevel="0" collapsed="false">
      <c r="C25" s="44"/>
      <c r="D25" s="48" t="s">
        <v>31</v>
      </c>
      <c r="E25" s="48" t="str">
        <f aca="false">VLOOKUP(D25,'TB - PROCV'!$C$4:$G$110,2,0)</f>
        <v>Redução de Perdas do SAA de Ouricuri</v>
      </c>
      <c r="F25" s="48" t="n">
        <v>102</v>
      </c>
      <c r="G25" s="48" t="str">
        <f aca="false">VLOOKUP(D25,'TB - PROCV'!$C$3:$G$110,4,0)</f>
        <v>Caixa/OGU</v>
      </c>
      <c r="H25" s="48" t="s">
        <v>90</v>
      </c>
      <c r="I25" s="48" t="str">
        <f aca="false">VLOOKUP(D25,'TB - PROCV'!$C$4:$G$110,3,0)</f>
        <v>MINISTÉRIO DAS CIDADES</v>
      </c>
      <c r="J25" s="48" t="s">
        <v>9</v>
      </c>
      <c r="K25" s="48" t="s">
        <v>171</v>
      </c>
      <c r="L25" s="49" t="n">
        <v>42090</v>
      </c>
      <c r="M25" s="50" t="n">
        <v>205347.59</v>
      </c>
      <c r="N25" s="0"/>
    </row>
    <row r="26" customFormat="false" ht="15.75" hidden="false" customHeight="true" outlineLevel="0" collapsed="false">
      <c r="C26" s="44"/>
      <c r="D26" s="48" t="s">
        <v>34</v>
      </c>
      <c r="E26" s="48" t="str">
        <f aca="false">VLOOKUP(D26,'TB - PROCV'!$C$4:$G$110,2,0)</f>
        <v>Ampliação do SES de Olinda</v>
      </c>
      <c r="F26" s="48" t="n">
        <v>102</v>
      </c>
      <c r="G26" s="48" t="str">
        <f aca="false">VLOOKUP(D26,'TB - PROCV'!$C$3:$G$110,4,0)</f>
        <v>Caixa/OGU</v>
      </c>
      <c r="H26" s="48" t="s">
        <v>90</v>
      </c>
      <c r="I26" s="48" t="str">
        <f aca="false">VLOOKUP(D26,'TB - PROCV'!$C$4:$G$110,3,0)</f>
        <v>MINISTÉRIO DAS CIDADES</v>
      </c>
      <c r="J26" s="48" t="s">
        <v>9</v>
      </c>
      <c r="K26" s="48" t="s">
        <v>172</v>
      </c>
      <c r="L26" s="49" t="n">
        <v>42093</v>
      </c>
      <c r="M26" s="50" t="n">
        <v>2094934.11</v>
      </c>
      <c r="N26" s="0"/>
    </row>
    <row r="27" customFormat="false" ht="15.75" hidden="false" customHeight="true" outlineLevel="0" collapsed="false">
      <c r="C27" s="44"/>
      <c r="D27" s="48" t="s">
        <v>39</v>
      </c>
      <c r="E27" s="48" t="str">
        <f aca="false">VLOOKUP(D27,'TB - PROCV'!$C$4:$G$110,2,0)</f>
        <v>Ampliação SAA Tejucupapo e Ponta de Pedra de Goiana</v>
      </c>
      <c r="F27" s="48" t="n">
        <v>102</v>
      </c>
      <c r="G27" s="48" t="str">
        <f aca="false">VLOOKUP(D27,'TB - PROCV'!$C$3:$G$110,4,0)</f>
        <v>Caixa/OGU</v>
      </c>
      <c r="H27" s="48" t="s">
        <v>90</v>
      </c>
      <c r="I27" s="48" t="str">
        <f aca="false">VLOOKUP(D27,'TB - PROCV'!$C$4:$G$110,3,0)</f>
        <v>MINISTÉRIO DAS CIDADES</v>
      </c>
      <c r="J27" s="48" t="s">
        <v>9</v>
      </c>
      <c r="K27" s="48" t="s">
        <v>173</v>
      </c>
      <c r="L27" s="49" t="n">
        <v>42094</v>
      </c>
      <c r="M27" s="50" t="n">
        <v>45705.4</v>
      </c>
      <c r="N27" s="0"/>
    </row>
    <row r="28" customFormat="false" ht="15.75" hidden="false" customHeight="true" outlineLevel="0" collapsed="false">
      <c r="C28" s="44"/>
      <c r="D28" s="48" t="s">
        <v>43</v>
      </c>
      <c r="E28" s="48" t="str">
        <f aca="false">VLOOKUP(D28,'TB - PROCV'!$C$4:$G$110,2,0)</f>
        <v>Implantação do SES na Subbacia B de Arcoverde</v>
      </c>
      <c r="F28" s="48" t="n">
        <v>102</v>
      </c>
      <c r="G28" s="48" t="str">
        <f aca="false">VLOOKUP(D28,'TB - PROCV'!$C$3:$G$110,4,0)</f>
        <v>Caixa/OGU</v>
      </c>
      <c r="H28" s="48" t="s">
        <v>90</v>
      </c>
      <c r="I28" s="48" t="str">
        <f aca="false">VLOOKUP(D28,'TB - PROCV'!$C$4:$G$110,3,0)</f>
        <v>MINISTÉRIO DAS CIDADES</v>
      </c>
      <c r="J28" s="48" t="s">
        <v>9</v>
      </c>
      <c r="K28" s="48" t="s">
        <v>174</v>
      </c>
      <c r="L28" s="49" t="n">
        <v>42094</v>
      </c>
      <c r="M28" s="50" t="n">
        <v>58328.14</v>
      </c>
      <c r="N28" s="0"/>
    </row>
    <row r="29" customFormat="false" ht="15.75" hidden="false" customHeight="true" outlineLevel="0" collapsed="false">
      <c r="C29" s="44"/>
      <c r="D29" s="48" t="s">
        <v>43</v>
      </c>
      <c r="E29" s="48" t="str">
        <f aca="false">VLOOKUP(D29,'TB - PROCV'!$C$4:$G$110,2,0)</f>
        <v>Implantação do SES na Subbacia B de Arcoverde</v>
      </c>
      <c r="F29" s="48" t="n">
        <v>102</v>
      </c>
      <c r="G29" s="48" t="str">
        <f aca="false">VLOOKUP(D29,'TB - PROCV'!$C$3:$G$110,4,0)</f>
        <v>Caixa/OGU</v>
      </c>
      <c r="H29" s="48" t="s">
        <v>90</v>
      </c>
      <c r="I29" s="48" t="str">
        <f aca="false">VLOOKUP(D29,'TB - PROCV'!$C$4:$G$110,3,0)</f>
        <v>MINISTÉRIO DAS CIDADES</v>
      </c>
      <c r="J29" s="48" t="s">
        <v>9</v>
      </c>
      <c r="K29" s="48" t="s">
        <v>175</v>
      </c>
      <c r="L29" s="49" t="n">
        <v>42094</v>
      </c>
      <c r="M29" s="50" t="n">
        <v>197566.16</v>
      </c>
      <c r="N29" s="0"/>
    </row>
    <row r="30" customFormat="false" ht="15.75" hidden="false" customHeight="true" outlineLevel="0" collapsed="false">
      <c r="C30" s="44"/>
      <c r="D30" s="48" t="s">
        <v>36</v>
      </c>
      <c r="E30" s="48" t="str">
        <f aca="false">VLOOKUP(D30,'TB - PROCV'!$C$4:$G$110,2,0)</f>
        <v>Sistema Adutor do Oeste</v>
      </c>
      <c r="F30" s="48" t="n">
        <v>102</v>
      </c>
      <c r="G30" s="48" t="str">
        <f aca="false">VLOOKUP(D30,'TB - PROCV'!$C$3:$G$110,4,0)</f>
        <v>Caixa/OGU</v>
      </c>
      <c r="H30" s="48" t="s">
        <v>90</v>
      </c>
      <c r="I30" s="48" t="str">
        <f aca="false">VLOOKUP(D30,'TB - PROCV'!$C$4:$G$110,3,0)</f>
        <v>MINISTÉRIO DA INTEGRAÇÃO</v>
      </c>
      <c r="J30" s="48" t="s">
        <v>9</v>
      </c>
      <c r="K30" s="48" t="s">
        <v>176</v>
      </c>
      <c r="L30" s="49" t="n">
        <v>42094</v>
      </c>
      <c r="M30" s="50" t="n">
        <v>59617.68</v>
      </c>
      <c r="N30" s="0"/>
    </row>
    <row r="31" customFormat="false" ht="15.75" hidden="false" customHeight="true" outlineLevel="0" collapsed="false">
      <c r="C31" s="44"/>
      <c r="D31" s="48" t="s">
        <v>25</v>
      </c>
      <c r="E31" s="48" t="str">
        <f aca="false">VLOOKUP(D31,'TB - PROCV'!$C$4:$G$110,2,0)</f>
        <v>Implantação do SAA do Pólo Farmacoquímico</v>
      </c>
      <c r="F31" s="48" t="n">
        <v>103</v>
      </c>
      <c r="G31" s="48" t="str">
        <f aca="false">VLOOKUP(D31,'TB - PROCV'!$C$3:$G$110,4,0)</f>
        <v>Caixa/FGTS</v>
      </c>
      <c r="H31" s="48" t="s">
        <v>84</v>
      </c>
      <c r="I31" s="48" t="str">
        <f aca="false">VLOOKUP(D31,'TB - PROCV'!$C$4:$G$110,3,0)</f>
        <v>MINISTÉRIO DAS CIDADES</v>
      </c>
      <c r="J31" s="48" t="s">
        <v>9</v>
      </c>
      <c r="K31" s="48" t="s">
        <v>177</v>
      </c>
      <c r="L31" s="49" t="n">
        <v>42101</v>
      </c>
      <c r="M31" s="50" t="n">
        <v>1108050.66</v>
      </c>
      <c r="N31" s="0"/>
    </row>
    <row r="32" customFormat="false" ht="15.75" hidden="false" customHeight="true" outlineLevel="0" collapsed="false">
      <c r="C32" s="44"/>
      <c r="D32" s="48" t="s">
        <v>49</v>
      </c>
      <c r="E32" s="48" t="str">
        <f aca="false">VLOOKUP(D32,'TB - PROCV'!$C$4:$G$110,2,0)</f>
        <v>Elaboração do SAA de Arcoverde - Projeto</v>
      </c>
      <c r="F32" s="48" t="n">
        <v>102</v>
      </c>
      <c r="G32" s="48" t="str">
        <f aca="false">VLOOKUP(D32,'TB - PROCV'!$C$3:$G$110,4,0)</f>
        <v>Caixa/OGU</v>
      </c>
      <c r="H32" s="48" t="s">
        <v>90</v>
      </c>
      <c r="I32" s="48" t="str">
        <f aca="false">VLOOKUP(D32,'TB - PROCV'!$C$4:$G$110,3,0)</f>
        <v>MINISTÉRIO DAS CIDADES</v>
      </c>
      <c r="J32" s="48" t="s">
        <v>9</v>
      </c>
      <c r="K32" s="48" t="s">
        <v>178</v>
      </c>
      <c r="L32" s="49" t="n">
        <v>42102</v>
      </c>
      <c r="M32" s="50" t="n">
        <v>246232.64</v>
      </c>
      <c r="N32" s="0"/>
    </row>
    <row r="33" customFormat="false" ht="15.75" hidden="false" customHeight="true" outlineLevel="0" collapsed="false">
      <c r="C33" s="44"/>
      <c r="D33" s="48" t="s">
        <v>53</v>
      </c>
      <c r="E33" s="48" t="str">
        <f aca="false">VLOOKUP(D33,'TB - PROCV'!$C$4:$G$110,2,0)</f>
        <v>Ampliação de Adutora de Inhumas em Palmeirina</v>
      </c>
      <c r="F33" s="48" t="n">
        <v>102</v>
      </c>
      <c r="G33" s="48" t="str">
        <f aca="false">VLOOKUP(D33,'TB - PROCV'!$C$3:$G$110,4,0)</f>
        <v>Caixa/OGU</v>
      </c>
      <c r="H33" s="48" t="s">
        <v>90</v>
      </c>
      <c r="I33" s="48" t="str">
        <f aca="false">VLOOKUP(D33,'TB - PROCV'!$C$4:$G$110,3,0)</f>
        <v>MINISTÉRIO DAS CIDADES</v>
      </c>
      <c r="J33" s="48" t="s">
        <v>9</v>
      </c>
      <c r="K33" s="48" t="s">
        <v>179</v>
      </c>
      <c r="L33" s="49" t="n">
        <v>42103</v>
      </c>
      <c r="M33" s="50" t="n">
        <v>61097.66</v>
      </c>
      <c r="N33" s="0"/>
    </row>
    <row r="34" customFormat="false" ht="15.75" hidden="false" customHeight="true" outlineLevel="0" collapsed="false">
      <c r="C34" s="44"/>
      <c r="D34" s="48" t="s">
        <v>18</v>
      </c>
      <c r="E34" s="48" t="str">
        <f aca="false">VLOOKUP(D34,'TB - PROCV'!$C$4:$G$110,2,0)</f>
        <v>Recuperação da ETA Petrolina</v>
      </c>
      <c r="F34" s="48" t="n">
        <v>103</v>
      </c>
      <c r="G34" s="48" t="str">
        <f aca="false">VLOOKUP(D34,'TB - PROCV'!$C$3:$G$110,4,0)</f>
        <v>Caixa/FGTS</v>
      </c>
      <c r="H34" s="48" t="s">
        <v>84</v>
      </c>
      <c r="I34" s="48" t="str">
        <f aca="false">VLOOKUP(D34,'TB - PROCV'!$C$4:$G$110,3,0)</f>
        <v>MINISTÉRIO DAS CIDADES</v>
      </c>
      <c r="J34" s="48" t="s">
        <v>9</v>
      </c>
      <c r="K34" s="48" t="s">
        <v>180</v>
      </c>
      <c r="L34" s="49" t="n">
        <v>42103</v>
      </c>
      <c r="M34" s="50" t="n">
        <v>51705.16</v>
      </c>
      <c r="N34" s="0"/>
    </row>
    <row r="35" customFormat="false" ht="15.75" hidden="false" customHeight="true" outlineLevel="0" collapsed="false">
      <c r="C35" s="44"/>
      <c r="D35" s="48" t="s">
        <v>47</v>
      </c>
      <c r="E35" s="48" t="str">
        <f aca="false">VLOOKUP(D35,'TB - PROCV'!$C$4:$G$110,2,0)</f>
        <v>Ampliação SES Paulista</v>
      </c>
      <c r="F35" s="48" t="n">
        <v>102</v>
      </c>
      <c r="G35" s="48" t="str">
        <f aca="false">VLOOKUP(D35,'TB - PROCV'!$C$3:$G$110,4,0)</f>
        <v>Caixa/OGU</v>
      </c>
      <c r="H35" s="48" t="s">
        <v>90</v>
      </c>
      <c r="I35" s="48" t="str">
        <f aca="false">VLOOKUP(D35,'TB - PROCV'!$C$4:$G$110,3,0)</f>
        <v>MINISTÉRIO DAS CIDADES</v>
      </c>
      <c r="J35" s="48" t="s">
        <v>9</v>
      </c>
      <c r="K35" s="48" t="s">
        <v>181</v>
      </c>
      <c r="L35" s="49" t="n">
        <v>42103</v>
      </c>
      <c r="M35" s="50" t="n">
        <v>139436.77</v>
      </c>
      <c r="N35" s="0"/>
    </row>
    <row r="36" customFormat="false" ht="15.75" hidden="false" customHeight="true" outlineLevel="0" collapsed="false">
      <c r="C36" s="44"/>
      <c r="D36" s="48" t="s">
        <v>23</v>
      </c>
      <c r="E36" s="48" t="str">
        <f aca="false">VLOOKUP(D36,'TB - PROCV'!$C$4:$G$110,2,0)</f>
        <v>Setorização Distrito 1A</v>
      </c>
      <c r="F36" s="48" t="n">
        <v>103</v>
      </c>
      <c r="G36" s="48" t="str">
        <f aca="false">VLOOKUP(D36,'TB - PROCV'!$C$3:$G$110,4,0)</f>
        <v>Caixa/FGTS</v>
      </c>
      <c r="H36" s="48" t="s">
        <v>84</v>
      </c>
      <c r="I36" s="48" t="str">
        <f aca="false">VLOOKUP(D36,'TB - PROCV'!$C$4:$G$110,3,0)</f>
        <v>MINISTÉRIO DAS CIDADES</v>
      </c>
      <c r="J36" s="48" t="s">
        <v>9</v>
      </c>
      <c r="K36" s="48" t="s">
        <v>182</v>
      </c>
      <c r="L36" s="49" t="n">
        <v>42104</v>
      </c>
      <c r="M36" s="50" t="n">
        <v>25804.08</v>
      </c>
      <c r="N36" s="0"/>
    </row>
    <row r="37" customFormat="false" ht="15.75" hidden="false" customHeight="true" outlineLevel="0" collapsed="false">
      <c r="C37" s="44"/>
      <c r="D37" s="48" t="s">
        <v>55</v>
      </c>
      <c r="E37" s="48" t="str">
        <f aca="false">VLOOKUP(D37,'TB - PROCV'!$C$4:$G$110,2,0)</f>
        <v>Adutora do Agreste - Obra</v>
      </c>
      <c r="F37" s="48" t="n">
        <v>102</v>
      </c>
      <c r="G37" s="48" t="str">
        <f aca="false">VLOOKUP(D37,'TB - PROCV'!$C$3:$G$110,4,0)</f>
        <v>MIN - Adutora do Agreste - Obra</v>
      </c>
      <c r="H37" s="48" t="s">
        <v>90</v>
      </c>
      <c r="I37" s="48" t="str">
        <f aca="false">VLOOKUP(D37,'TB - PROCV'!$C$4:$G$110,3,0)</f>
        <v>MINISTÉRIO DA INTEGRAÇÃO</v>
      </c>
      <c r="J37" s="48" t="s">
        <v>9</v>
      </c>
      <c r="K37" s="48" t="s">
        <v>183</v>
      </c>
      <c r="L37" s="49" t="n">
        <v>42111</v>
      </c>
      <c r="M37" s="50" t="n">
        <v>8000000</v>
      </c>
      <c r="N37" s="0"/>
    </row>
    <row r="38" customFormat="false" ht="15.75" hidden="false" customHeight="true" outlineLevel="0" collapsed="false">
      <c r="C38" s="44"/>
      <c r="D38" s="48" t="s">
        <v>83</v>
      </c>
      <c r="E38" s="48" t="str">
        <f aca="false">VLOOKUP(D38,'TB - PROCV'!$C$4:$G$110,2,0)</f>
        <v>PSH - Programa de Sustentabilidade Hidríca</v>
      </c>
      <c r="F38" s="48" t="n">
        <v>103</v>
      </c>
      <c r="G38" s="48" t="str">
        <f aca="false">VLOOKUP(D38,'TB - PROCV'!$C$3:$G$110,4,0)</f>
        <v>BIRD - PSH PE</v>
      </c>
      <c r="H38" s="48" t="s">
        <v>84</v>
      </c>
      <c r="I38" s="48" t="str">
        <f aca="false">VLOOKUP(D38,'TB - PROCV'!$C$4:$G$110,3,0)</f>
        <v>BIRD - BANCO MUNDIAL - PSH</v>
      </c>
      <c r="J38" s="48" t="s">
        <v>9</v>
      </c>
      <c r="K38" s="48" t="s">
        <v>167</v>
      </c>
      <c r="L38" s="49" t="n">
        <v>42116</v>
      </c>
      <c r="M38" s="50" t="n">
        <v>1750000</v>
      </c>
      <c r="N38" s="0"/>
    </row>
    <row r="39" customFormat="false" ht="15.75" hidden="false" customHeight="true" outlineLevel="0" collapsed="false">
      <c r="C39" s="44"/>
      <c r="D39" s="48" t="s">
        <v>83</v>
      </c>
      <c r="E39" s="48" t="str">
        <f aca="false">VLOOKUP(D39,'TB - PROCV'!$C$4:$G$110,2,0)</f>
        <v>PSH - Programa de Sustentabilidade Hidríca</v>
      </c>
      <c r="F39" s="48" t="n">
        <v>103</v>
      </c>
      <c r="G39" s="48" t="str">
        <f aca="false">VLOOKUP(D39,'TB - PROCV'!$C$3:$G$110,4,0)</f>
        <v>BIRD - PSH PE</v>
      </c>
      <c r="H39" s="48" t="s">
        <v>84</v>
      </c>
      <c r="I39" s="48" t="str">
        <f aca="false">VLOOKUP(D39,'TB - PROCV'!$C$4:$G$110,3,0)</f>
        <v>BIRD - BANCO MUNDIAL - PSH</v>
      </c>
      <c r="J39" s="48" t="s">
        <v>9</v>
      </c>
      <c r="K39" s="48" t="s">
        <v>166</v>
      </c>
      <c r="L39" s="49" t="n">
        <v>42116</v>
      </c>
      <c r="M39" s="50" t="n">
        <v>1900000</v>
      </c>
      <c r="N39" s="0"/>
    </row>
    <row r="40" customFormat="false" ht="15.75" hidden="false" customHeight="true" outlineLevel="0" collapsed="false">
      <c r="C40" s="44"/>
      <c r="D40" s="48" t="s">
        <v>86</v>
      </c>
      <c r="E40" s="48" t="str">
        <f aca="false">VLOOKUP(D40,'TB - PROCV'!$C$4:$G$110,2,0)</f>
        <v>Obras de Inversão Direta - GE - Repasse para aumento de Capital</v>
      </c>
      <c r="F40" s="48" t="n">
        <v>121</v>
      </c>
      <c r="G40" s="48" t="str">
        <f aca="false">VLOOKUP(D40,'TB - PROCV'!$C$3:$G$110,4,0)</f>
        <v>GE - Governo do Estado</v>
      </c>
      <c r="H40" s="48" t="s">
        <v>84</v>
      </c>
      <c r="I40" s="48" t="str">
        <f aca="false">VLOOKUP(D40,'TB - PROCV'!$C$4:$G$110,3,0)</f>
        <v>GOVERNO DO ESTADO</v>
      </c>
      <c r="J40" s="48" t="s">
        <v>9</v>
      </c>
      <c r="K40" s="48" t="s">
        <v>184</v>
      </c>
      <c r="L40" s="49" t="n">
        <v>42117</v>
      </c>
      <c r="M40" s="50" t="n">
        <v>2000000</v>
      </c>
      <c r="N40" s="0"/>
    </row>
    <row r="41" customFormat="false" ht="15.75" hidden="false" customHeight="true" outlineLevel="0" collapsed="false">
      <c r="C41" s="44"/>
      <c r="D41" s="48" t="s">
        <v>51</v>
      </c>
      <c r="E41" s="48" t="str">
        <f aca="false">VLOOKUP(D41,'TB - PROCV'!$C$4:$G$110,2,0)</f>
        <v>Ampliação do SES do Recife - Proest Área 01</v>
      </c>
      <c r="F41" s="48" t="n">
        <v>102</v>
      </c>
      <c r="G41" s="48" t="str">
        <f aca="false">VLOOKUP(D41,'TB - PROCV'!$C$3:$G$110,4,0)</f>
        <v>Caixa/OGU</v>
      </c>
      <c r="H41" s="48" t="s">
        <v>90</v>
      </c>
      <c r="I41" s="48" t="str">
        <f aca="false">VLOOKUP(D41,'TB - PROCV'!$C$4:$G$110,3,0)</f>
        <v>MINISTÉRIO DAS CIDADES</v>
      </c>
      <c r="J41" s="48" t="s">
        <v>9</v>
      </c>
      <c r="K41" s="48" t="s">
        <v>185</v>
      </c>
      <c r="L41" s="49" t="n">
        <v>42118</v>
      </c>
      <c r="M41" s="50" t="n">
        <v>224408.61</v>
      </c>
      <c r="N41" s="0"/>
    </row>
    <row r="42" customFormat="false" ht="15.75" hidden="false" customHeight="true" outlineLevel="0" collapsed="false">
      <c r="C42" s="44"/>
      <c r="D42" s="48" t="s">
        <v>41</v>
      </c>
      <c r="E42" s="48" t="str">
        <f aca="false">VLOOKUP(D42,'TB - PROCV'!$C$4:$G$110,2,0)</f>
        <v>ETE Minerva - Complementação</v>
      </c>
      <c r="F42" s="48" t="n">
        <v>102</v>
      </c>
      <c r="G42" s="48" t="str">
        <f aca="false">VLOOKUP(D42,'TB - PROCV'!$C$3:$G$110,4,0)</f>
        <v>Caixa/OGU</v>
      </c>
      <c r="H42" s="48" t="s">
        <v>90</v>
      </c>
      <c r="I42" s="48" t="str">
        <f aca="false">VLOOKUP(D42,'TB - PROCV'!$C$4:$G$110,3,0)</f>
        <v>MINISTÉRIO DAS CIDADES</v>
      </c>
      <c r="J42" s="48" t="s">
        <v>9</v>
      </c>
      <c r="K42" s="48" t="s">
        <v>186</v>
      </c>
      <c r="L42" s="49" t="n">
        <v>42118</v>
      </c>
      <c r="M42" s="50" t="n">
        <v>451893.65</v>
      </c>
      <c r="N42" s="0"/>
    </row>
    <row r="43" customFormat="false" ht="15.75" hidden="false" customHeight="true" outlineLevel="0" collapsed="false">
      <c r="C43" s="44"/>
      <c r="D43" s="48" t="s">
        <v>43</v>
      </c>
      <c r="E43" s="48" t="str">
        <f aca="false">VLOOKUP(D43,'TB - PROCV'!$C$4:$G$110,2,0)</f>
        <v>Implantação do SES na Subbacia B de Arcoverde</v>
      </c>
      <c r="F43" s="48" t="n">
        <v>102</v>
      </c>
      <c r="G43" s="48" t="str">
        <f aca="false">VLOOKUP(D43,'TB - PROCV'!$C$3:$G$110,4,0)</f>
        <v>Caixa/OGU</v>
      </c>
      <c r="H43" s="48" t="s">
        <v>90</v>
      </c>
      <c r="I43" s="48" t="str">
        <f aca="false">VLOOKUP(D43,'TB - PROCV'!$C$4:$G$110,3,0)</f>
        <v>MINISTÉRIO DAS CIDADES</v>
      </c>
      <c r="J43" s="48" t="s">
        <v>9</v>
      </c>
      <c r="K43" s="48" t="s">
        <v>187</v>
      </c>
      <c r="L43" s="49" t="n">
        <v>42118</v>
      </c>
      <c r="M43" s="50" t="n">
        <v>120042.49</v>
      </c>
      <c r="N43" s="0"/>
    </row>
    <row r="44" customFormat="false" ht="15.75" hidden="false" customHeight="true" outlineLevel="0" collapsed="false">
      <c r="C44" s="44"/>
      <c r="D44" s="48" t="s">
        <v>143</v>
      </c>
      <c r="E44" s="48" t="str">
        <f aca="false">VLOOKUP(D44,'TB - PROCV'!$C$4:$G$110,2,0)</f>
        <v>PSA - Programa de Saneamento do Rio Ipojuca</v>
      </c>
      <c r="F44" s="48" t="n">
        <v>103</v>
      </c>
      <c r="G44" s="48" t="str">
        <f aca="false">VLOOKUP(D44,'TB - PROCV'!$C$3:$G$110,4,0)</f>
        <v>BID - PSA IPOJUCA</v>
      </c>
      <c r="H44" s="48" t="s">
        <v>84</v>
      </c>
      <c r="I44" s="48" t="str">
        <f aca="false">VLOOKUP(D44,'TB - PROCV'!$C$4:$G$110,3,0)</f>
        <v>BID - BANCO INTERAMERICANO DE DESENVOLVIMENTO - PSA</v>
      </c>
      <c r="J44" s="48" t="s">
        <v>9</v>
      </c>
      <c r="K44" s="48" t="s">
        <v>188</v>
      </c>
      <c r="L44" s="49" t="n">
        <v>42123</v>
      </c>
      <c r="M44" s="50" t="n">
        <v>500000</v>
      </c>
      <c r="N44" s="0"/>
    </row>
    <row r="45" customFormat="false" ht="15.75" hidden="false" customHeight="true" outlineLevel="0" collapsed="false">
      <c r="C45" s="44"/>
      <c r="D45" s="48" t="s">
        <v>39</v>
      </c>
      <c r="E45" s="48" t="str">
        <f aca="false">VLOOKUP(D45,'TB - PROCV'!$C$4:$G$110,2,0)</f>
        <v>Ampliação SAA Tejucupapo e Ponta de Pedra de Goiana</v>
      </c>
      <c r="F45" s="48" t="n">
        <v>102</v>
      </c>
      <c r="G45" s="48" t="str">
        <f aca="false">VLOOKUP(D45,'TB - PROCV'!$C$3:$G$110,4,0)</f>
        <v>Caixa/OGU</v>
      </c>
      <c r="H45" s="48" t="s">
        <v>90</v>
      </c>
      <c r="I45" s="48" t="str">
        <f aca="false">VLOOKUP(D45,'TB - PROCV'!$C$4:$G$110,3,0)</f>
        <v>MINISTÉRIO DAS CIDADES</v>
      </c>
      <c r="J45" s="48" t="s">
        <v>9</v>
      </c>
      <c r="K45" s="48" t="s">
        <v>189</v>
      </c>
      <c r="L45" s="49" t="n">
        <v>42132</v>
      </c>
      <c r="M45" s="50" t="n">
        <v>119388.19</v>
      </c>
      <c r="N45" s="0"/>
    </row>
    <row r="46" customFormat="false" ht="15.75" hidden="false" customHeight="true" outlineLevel="0" collapsed="false">
      <c r="C46" s="44"/>
      <c r="D46" s="48" t="s">
        <v>39</v>
      </c>
      <c r="E46" s="48" t="str">
        <f aca="false">VLOOKUP(D46,'TB - PROCV'!$C$4:$G$110,2,0)</f>
        <v>Ampliação SAA Tejucupapo e Ponta de Pedra de Goiana</v>
      </c>
      <c r="F46" s="48" t="n">
        <v>102</v>
      </c>
      <c r="G46" s="48" t="str">
        <f aca="false">VLOOKUP(D46,'TB - PROCV'!$C$3:$G$110,4,0)</f>
        <v>Caixa/OGU</v>
      </c>
      <c r="H46" s="48" t="s">
        <v>90</v>
      </c>
      <c r="I46" s="48" t="str">
        <f aca="false">VLOOKUP(D46,'TB - PROCV'!$C$4:$G$110,3,0)</f>
        <v>MINISTÉRIO DAS CIDADES</v>
      </c>
      <c r="J46" s="48" t="s">
        <v>9</v>
      </c>
      <c r="K46" s="48" t="s">
        <v>190</v>
      </c>
      <c r="L46" s="49" t="n">
        <v>42132</v>
      </c>
      <c r="M46" s="50" t="n">
        <v>479420.3</v>
      </c>
      <c r="N46" s="0"/>
    </row>
    <row r="47" customFormat="false" ht="15.75" hidden="false" customHeight="true" outlineLevel="0" collapsed="false">
      <c r="C47" s="44"/>
      <c r="D47" s="48" t="s">
        <v>143</v>
      </c>
      <c r="E47" s="48" t="str">
        <f aca="false">VLOOKUP(D47,'TB - PROCV'!$C$4:$G$110,2,0)</f>
        <v>PSA - Programa de Saneamento do Rio Ipojuca</v>
      </c>
      <c r="F47" s="48" t="n">
        <v>103</v>
      </c>
      <c r="G47" s="48" t="str">
        <f aca="false">VLOOKUP(D47,'TB - PROCV'!$C$3:$G$110,4,0)</f>
        <v>BID - PSA IPOJUCA</v>
      </c>
      <c r="H47" s="48" t="s">
        <v>84</v>
      </c>
      <c r="I47" s="48" t="str">
        <f aca="false">VLOOKUP(D47,'TB - PROCV'!$C$4:$G$110,3,0)</f>
        <v>BID - BANCO INTERAMERICANO DE DESENVOLVIMENTO - PSA</v>
      </c>
      <c r="J47" s="48" t="s">
        <v>9</v>
      </c>
      <c r="K47" s="48" t="s">
        <v>188</v>
      </c>
      <c r="L47" s="49" t="n">
        <v>42135</v>
      </c>
      <c r="M47" s="50" t="n">
        <v>4500000</v>
      </c>
      <c r="N47" s="0"/>
    </row>
    <row r="48" customFormat="false" ht="15.75" hidden="false" customHeight="true" outlineLevel="0" collapsed="false">
      <c r="C48" s="44"/>
      <c r="D48" s="48" t="s">
        <v>41</v>
      </c>
      <c r="E48" s="48" t="str">
        <f aca="false">VLOOKUP(D48,'TB - PROCV'!$C$4:$G$110,2,0)</f>
        <v>ETE Minerva - Complementação</v>
      </c>
      <c r="F48" s="48" t="n">
        <v>102</v>
      </c>
      <c r="G48" s="48" t="str">
        <f aca="false">VLOOKUP(D48,'TB - PROCV'!$C$3:$G$110,4,0)</f>
        <v>Caixa/OGU</v>
      </c>
      <c r="H48" s="48" t="s">
        <v>90</v>
      </c>
      <c r="I48" s="48" t="str">
        <f aca="false">VLOOKUP(D48,'TB - PROCV'!$C$4:$G$110,3,0)</f>
        <v>MINISTÉRIO DAS CIDADES</v>
      </c>
      <c r="J48" s="48" t="s">
        <v>9</v>
      </c>
      <c r="K48" s="48" t="s">
        <v>191</v>
      </c>
      <c r="L48" s="49" t="n">
        <v>42142</v>
      </c>
      <c r="M48" s="50" t="n">
        <v>560434.76</v>
      </c>
      <c r="N48" s="0"/>
    </row>
    <row r="49" customFormat="false" ht="15.75" hidden="false" customHeight="true" outlineLevel="0" collapsed="false">
      <c r="C49" s="44"/>
      <c r="D49" s="48" t="s">
        <v>192</v>
      </c>
      <c r="E49" s="48" t="str">
        <f aca="false">VLOOKUP(D49,'TB - PROCV'!$C$4:$G$110,2,0)</f>
        <v>Elaboração do SES de Cabo Stº Agostinho - Projeto</v>
      </c>
      <c r="F49" s="48" t="n">
        <v>102</v>
      </c>
      <c r="G49" s="48" t="str">
        <f aca="false">VLOOKUP(D49,'TB - PROCV'!$C$3:$G$110,4,0)</f>
        <v>Caixa/OGU</v>
      </c>
      <c r="H49" s="48" t="s">
        <v>90</v>
      </c>
      <c r="I49" s="48" t="str">
        <f aca="false">VLOOKUP(D49,'TB - PROCV'!$C$4:$G$110,3,0)</f>
        <v>MINISTÉRIO DAS CIDADES</v>
      </c>
      <c r="J49" s="48" t="s">
        <v>9</v>
      </c>
      <c r="K49" s="48" t="s">
        <v>193</v>
      </c>
      <c r="L49" s="49" t="n">
        <v>42142</v>
      </c>
      <c r="M49" s="50" t="n">
        <v>20267.4</v>
      </c>
      <c r="N49" s="0"/>
    </row>
    <row r="50" customFormat="false" ht="15.75" hidden="false" customHeight="true" outlineLevel="0" collapsed="false">
      <c r="C50" s="44"/>
      <c r="D50" s="48" t="s">
        <v>115</v>
      </c>
      <c r="E50" s="48" t="str">
        <f aca="false">VLOOKUP(D50,'TB - PROCV'!$C$4:$G$110,2,0)</f>
        <v>Implantação do SES Garanhuns</v>
      </c>
      <c r="F50" s="48" t="n">
        <v>103</v>
      </c>
      <c r="G50" s="48" t="str">
        <f aca="false">VLOOKUP(D50,'TB - PROCV'!$C$3:$G$110,4,0)</f>
        <v>Caixa/FGTS</v>
      </c>
      <c r="H50" s="48" t="s">
        <v>84</v>
      </c>
      <c r="I50" s="48" t="str">
        <f aca="false">VLOOKUP(D50,'TB - PROCV'!$C$4:$G$110,3,0)</f>
        <v>MINISTÉRIO DAS CIDADES</v>
      </c>
      <c r="J50" s="48" t="s">
        <v>9</v>
      </c>
      <c r="K50" s="48" t="s">
        <v>194</v>
      </c>
      <c r="L50" s="49" t="n">
        <v>42143</v>
      </c>
      <c r="M50" s="50" t="n">
        <v>2660100.19</v>
      </c>
      <c r="N50" s="0"/>
    </row>
    <row r="51" customFormat="false" ht="15.75" hidden="false" customHeight="true" outlineLevel="0" collapsed="false">
      <c r="C51" s="44"/>
      <c r="D51" s="48" t="s">
        <v>55</v>
      </c>
      <c r="E51" s="48" t="str">
        <f aca="false">VLOOKUP(D51,'TB - PROCV'!$C$4:$G$110,2,0)</f>
        <v>Adutora do Agreste - Obra</v>
      </c>
      <c r="F51" s="48" t="n">
        <v>102</v>
      </c>
      <c r="G51" s="48" t="str">
        <f aca="false">VLOOKUP(D51,'TB - PROCV'!$C$3:$G$110,4,0)</f>
        <v>MIN - Adutora do Agreste - Obra</v>
      </c>
      <c r="H51" s="48" t="s">
        <v>90</v>
      </c>
      <c r="I51" s="48" t="str">
        <f aca="false">VLOOKUP(D51,'TB - PROCV'!$C$4:$G$110,3,0)</f>
        <v>MINISTÉRIO DA INTEGRAÇÃO</v>
      </c>
      <c r="J51" s="48" t="s">
        <v>9</v>
      </c>
      <c r="K51" s="48" t="s">
        <v>151</v>
      </c>
      <c r="L51" s="49" t="n">
        <v>42146</v>
      </c>
      <c r="M51" s="50" t="n">
        <v>10000000</v>
      </c>
      <c r="N51" s="0"/>
    </row>
    <row r="52" customFormat="false" ht="15.75" hidden="false" customHeight="true" outlineLevel="0" collapsed="false">
      <c r="C52" s="44"/>
      <c r="D52" s="48" t="s">
        <v>49</v>
      </c>
      <c r="E52" s="48" t="str">
        <f aca="false">VLOOKUP(D52,'TB - PROCV'!$C$4:$G$110,2,0)</f>
        <v>Elaboração do SAA de Arcoverde - Projeto</v>
      </c>
      <c r="F52" s="48" t="n">
        <v>102</v>
      </c>
      <c r="G52" s="48" t="str">
        <f aca="false">VLOOKUP(D52,'TB - PROCV'!$C$3:$G$110,4,0)</f>
        <v>Caixa/OGU</v>
      </c>
      <c r="H52" s="48" t="s">
        <v>90</v>
      </c>
      <c r="I52" s="48" t="str">
        <f aca="false">VLOOKUP(D52,'TB - PROCV'!$C$4:$G$110,3,0)</f>
        <v>MINISTÉRIO DAS CIDADES</v>
      </c>
      <c r="J52" s="48" t="s">
        <v>9</v>
      </c>
      <c r="K52" s="48" t="s">
        <v>195</v>
      </c>
      <c r="L52" s="49" t="n">
        <v>42160</v>
      </c>
      <c r="M52" s="50" t="n">
        <v>70175.88</v>
      </c>
      <c r="N52" s="0"/>
    </row>
    <row r="53" customFormat="false" ht="15.75" hidden="false" customHeight="true" outlineLevel="0" collapsed="false">
      <c r="C53" s="44"/>
      <c r="D53" s="48" t="s">
        <v>55</v>
      </c>
      <c r="E53" s="48" t="str">
        <f aca="false">VLOOKUP(D53,'TB - PROCV'!$C$4:$G$110,2,0)</f>
        <v>Adutora do Agreste - Obra</v>
      </c>
      <c r="F53" s="48" t="n">
        <v>102</v>
      </c>
      <c r="G53" s="48" t="str">
        <f aca="false">VLOOKUP(D53,'TB - PROCV'!$C$3:$G$110,4,0)</f>
        <v>MIN - Adutora do Agreste - Obra</v>
      </c>
      <c r="H53" s="48" t="s">
        <v>90</v>
      </c>
      <c r="I53" s="48" t="str">
        <f aca="false">VLOOKUP(D53,'TB - PROCV'!$C$4:$G$110,3,0)</f>
        <v>MINISTÉRIO DA INTEGRAÇÃO</v>
      </c>
      <c r="J53" s="48" t="s">
        <v>9</v>
      </c>
      <c r="K53" s="48" t="s">
        <v>151</v>
      </c>
      <c r="L53" s="49" t="n">
        <v>42171</v>
      </c>
      <c r="M53" s="50" t="n">
        <v>10000000</v>
      </c>
      <c r="N53" s="0"/>
    </row>
    <row r="54" customFormat="false" ht="15.75" hidden="false" customHeight="true" outlineLevel="0" collapsed="false">
      <c r="C54" s="44"/>
      <c r="D54" s="48" t="s">
        <v>23</v>
      </c>
      <c r="E54" s="48" t="str">
        <f aca="false">VLOOKUP(D54,'TB - PROCV'!$C$4:$G$110,2,0)</f>
        <v>Setorização Distrito 1A</v>
      </c>
      <c r="F54" s="48" t="n">
        <v>103</v>
      </c>
      <c r="G54" s="48" t="str">
        <f aca="false">VLOOKUP(D54,'TB - PROCV'!$C$3:$G$110,4,0)</f>
        <v>Caixa/FGTS</v>
      </c>
      <c r="H54" s="48" t="s">
        <v>84</v>
      </c>
      <c r="I54" s="48" t="str">
        <f aca="false">VLOOKUP(D54,'TB - PROCV'!$C$4:$G$110,3,0)</f>
        <v>MINISTÉRIO DAS CIDADES</v>
      </c>
      <c r="J54" s="48" t="s">
        <v>9</v>
      </c>
      <c r="K54" s="48" t="s">
        <v>182</v>
      </c>
      <c r="L54" s="49" t="n">
        <v>42177</v>
      </c>
      <c r="M54" s="50" t="n">
        <v>597</v>
      </c>
      <c r="N54" s="0"/>
    </row>
    <row r="55" customFormat="false" ht="15.75" hidden="false" customHeight="true" outlineLevel="0" collapsed="false">
      <c r="C55" s="44"/>
      <c r="D55" s="48" t="s">
        <v>142</v>
      </c>
      <c r="E55" s="48" t="str">
        <f aca="false">VLOOKUP(D55,'TB - PROCV'!$C$4:$G$110,2,0)</f>
        <v>Ampliação do SAA de Itamaracá</v>
      </c>
      <c r="F55" s="48" t="n">
        <v>102</v>
      </c>
      <c r="G55" s="48" t="str">
        <f aca="false">VLOOKUP(D55,'TB - PROCV'!$C$3:$G$110,4,0)</f>
        <v>Caixa/OGU</v>
      </c>
      <c r="H55" s="48" t="s">
        <v>90</v>
      </c>
      <c r="I55" s="48" t="str">
        <f aca="false">VLOOKUP(D55,'TB - PROCV'!$C$4:$G$110,3,0)</f>
        <v>MINISTÉRIO DAS CIDADES</v>
      </c>
      <c r="J55" s="48" t="s">
        <v>9</v>
      </c>
      <c r="K55" s="48" t="s">
        <v>196</v>
      </c>
      <c r="L55" s="49" t="n">
        <v>42185</v>
      </c>
      <c r="M55" s="50" t="n">
        <v>444228.15</v>
      </c>
      <c r="N55" s="0"/>
    </row>
    <row r="56" customFormat="false" ht="15.75" hidden="false" customHeight="true" outlineLevel="0" collapsed="false">
      <c r="C56" s="44"/>
      <c r="D56" s="48" t="s">
        <v>41</v>
      </c>
      <c r="E56" s="48" t="str">
        <f aca="false">VLOOKUP(D56,'TB - PROCV'!$C$4:$G$110,2,0)</f>
        <v>ETE Minerva - Complementação</v>
      </c>
      <c r="F56" s="48" t="n">
        <v>102</v>
      </c>
      <c r="G56" s="48" t="str">
        <f aca="false">VLOOKUP(D56,'TB - PROCV'!$C$3:$G$110,4,0)</f>
        <v>Caixa/OGU</v>
      </c>
      <c r="H56" s="48" t="s">
        <v>90</v>
      </c>
      <c r="I56" s="48" t="str">
        <f aca="false">VLOOKUP(D56,'TB - PROCV'!$C$4:$G$110,3,0)</f>
        <v>MINISTÉRIO DAS CIDADES</v>
      </c>
      <c r="J56" s="48" t="s">
        <v>9</v>
      </c>
      <c r="K56" s="48" t="s">
        <v>197</v>
      </c>
      <c r="L56" s="49" t="n">
        <v>42185</v>
      </c>
      <c r="M56" s="50" t="n">
        <v>132329.71</v>
      </c>
      <c r="N56" s="0"/>
    </row>
    <row r="57" customFormat="false" ht="15.75" hidden="false" customHeight="true" outlineLevel="0" collapsed="false">
      <c r="C57" s="44"/>
      <c r="D57" s="48" t="s">
        <v>41</v>
      </c>
      <c r="E57" s="48" t="str">
        <f aca="false">VLOOKUP(D57,'TB - PROCV'!$C$4:$G$110,2,0)</f>
        <v>ETE Minerva - Complementação</v>
      </c>
      <c r="F57" s="48" t="n">
        <v>102</v>
      </c>
      <c r="G57" s="48" t="str">
        <f aca="false">VLOOKUP(D57,'TB - PROCV'!$C$3:$G$110,4,0)</f>
        <v>Caixa/OGU</v>
      </c>
      <c r="H57" s="48" t="s">
        <v>90</v>
      </c>
      <c r="I57" s="48" t="str">
        <f aca="false">VLOOKUP(D57,'TB - PROCV'!$C$4:$G$110,3,0)</f>
        <v>MINISTÉRIO DAS CIDADES</v>
      </c>
      <c r="J57" s="48" t="s">
        <v>9</v>
      </c>
      <c r="K57" s="48" t="s">
        <v>198</v>
      </c>
      <c r="L57" s="49" t="n">
        <v>42185</v>
      </c>
      <c r="M57" s="50" t="n">
        <v>279859.9</v>
      </c>
      <c r="N57" s="0"/>
    </row>
    <row r="58" customFormat="false" ht="15.75" hidden="false" customHeight="true" outlineLevel="0" collapsed="false">
      <c r="C58" s="44"/>
      <c r="D58" s="48" t="s">
        <v>83</v>
      </c>
      <c r="E58" s="48" t="str">
        <f aca="false">VLOOKUP(D58,'TB - PROCV'!$C$4:$G$110,2,0)</f>
        <v>PSH - Programa de Sustentabilidade Hidríca</v>
      </c>
      <c r="F58" s="48" t="n">
        <v>103</v>
      </c>
      <c r="G58" s="48" t="str">
        <f aca="false">VLOOKUP(D58,'TB - PROCV'!$C$3:$G$110,4,0)</f>
        <v>BIRD - PSH PE</v>
      </c>
      <c r="H58" s="48" t="s">
        <v>84</v>
      </c>
      <c r="I58" s="48" t="str">
        <f aca="false">VLOOKUP(D58,'TB - PROCV'!$C$4:$G$110,3,0)</f>
        <v>BIRD - BANCO MUNDIAL - PSH</v>
      </c>
      <c r="J58" s="48" t="s">
        <v>9</v>
      </c>
      <c r="K58" s="48" t="s">
        <v>199</v>
      </c>
      <c r="L58" s="49" t="n">
        <v>42195</v>
      </c>
      <c r="M58" s="50" t="n">
        <v>2900000</v>
      </c>
      <c r="N58" s="0"/>
    </row>
    <row r="59" customFormat="false" ht="15.75" hidden="false" customHeight="true" outlineLevel="0" collapsed="false">
      <c r="C59" s="44"/>
      <c r="D59" s="48" t="s">
        <v>55</v>
      </c>
      <c r="E59" s="48" t="str">
        <f aca="false">VLOOKUP(D59,'TB - PROCV'!$C$4:$G$110,2,0)</f>
        <v>Adutora do Agreste - Obra</v>
      </c>
      <c r="F59" s="48" t="n">
        <v>102</v>
      </c>
      <c r="G59" s="48" t="str">
        <f aca="false">VLOOKUP(D59,'TB - PROCV'!$C$3:$G$110,4,0)</f>
        <v>MIN - Adutora do Agreste - Obra</v>
      </c>
      <c r="H59" s="48" t="s">
        <v>90</v>
      </c>
      <c r="I59" s="48" t="str">
        <f aca="false">VLOOKUP(D59,'TB - PROCV'!$C$4:$G$110,3,0)</f>
        <v>MINISTÉRIO DA INTEGRAÇÃO</v>
      </c>
      <c r="J59" s="48" t="s">
        <v>9</v>
      </c>
      <c r="K59" s="48" t="s">
        <v>151</v>
      </c>
      <c r="L59" s="49" t="n">
        <v>42199</v>
      </c>
      <c r="M59" s="50" t="n">
        <v>10000000</v>
      </c>
      <c r="N59" s="0"/>
    </row>
    <row r="60" customFormat="false" ht="15.75" hidden="false" customHeight="true" outlineLevel="0" collapsed="false">
      <c r="C60" s="44"/>
      <c r="D60" s="48" t="s">
        <v>91</v>
      </c>
      <c r="E60" s="48" t="str">
        <f aca="false">VLOOKUP(D60,'TB - PROCV'!$C$4:$G$110,2,0)</f>
        <v>Estudos e Projetos Morros Jenipapo e Jordão</v>
      </c>
      <c r="F60" s="48" t="n">
        <v>103</v>
      </c>
      <c r="G60" s="48" t="str">
        <f aca="false">VLOOKUP(D60,'TB - PROCV'!$C$3:$G$110,4,0)</f>
        <v>Caixa/FGTS</v>
      </c>
      <c r="H60" s="48" t="s">
        <v>84</v>
      </c>
      <c r="I60" s="48" t="str">
        <f aca="false">VLOOKUP(D60,'TB - PROCV'!$C$4:$G$110,3,0)</f>
        <v>MINISTÉRIO DAS CIDADES</v>
      </c>
      <c r="J60" s="48" t="s">
        <v>9</v>
      </c>
      <c r="K60" s="48" t="s">
        <v>200</v>
      </c>
      <c r="L60" s="49" t="n">
        <v>42206</v>
      </c>
      <c r="M60" s="50" t="n">
        <v>27516.09</v>
      </c>
      <c r="N60" s="0"/>
    </row>
    <row r="61" customFormat="false" ht="15.75" hidden="false" customHeight="true" outlineLevel="0" collapsed="false">
      <c r="C61" s="44"/>
      <c r="D61" s="48" t="s">
        <v>36</v>
      </c>
      <c r="E61" s="48" t="str">
        <f aca="false">VLOOKUP(D61,'TB - PROCV'!$C$4:$G$110,2,0)</f>
        <v>Sistema Adutor do Oeste</v>
      </c>
      <c r="F61" s="48" t="n">
        <v>102</v>
      </c>
      <c r="G61" s="48" t="str">
        <f aca="false">VLOOKUP(D61,'TB - PROCV'!$C$3:$G$110,4,0)</f>
        <v>Caixa/OGU</v>
      </c>
      <c r="H61" s="48" t="s">
        <v>90</v>
      </c>
      <c r="I61" s="48" t="str">
        <f aca="false">VLOOKUP(D61,'TB - PROCV'!$C$4:$G$110,3,0)</f>
        <v>MINISTÉRIO DA INTEGRAÇÃO</v>
      </c>
      <c r="J61" s="48" t="s">
        <v>9</v>
      </c>
      <c r="K61" s="48" t="s">
        <v>201</v>
      </c>
      <c r="L61" s="49" t="n">
        <v>42206</v>
      </c>
      <c r="M61" s="50" t="n">
        <v>2432351.52</v>
      </c>
      <c r="N61" s="0"/>
    </row>
    <row r="62" customFormat="false" ht="15.75" hidden="false" customHeight="true" outlineLevel="0" collapsed="false">
      <c r="C62" s="44"/>
      <c r="D62" s="48" t="s">
        <v>18</v>
      </c>
      <c r="E62" s="48" t="str">
        <f aca="false">VLOOKUP(D62,'TB - PROCV'!$C$4:$G$110,2,0)</f>
        <v>Recuperação da ETA Petrolina</v>
      </c>
      <c r="F62" s="48" t="n">
        <v>103</v>
      </c>
      <c r="G62" s="48" t="str">
        <f aca="false">VLOOKUP(D62,'TB - PROCV'!$C$3:$G$110,4,0)</f>
        <v>Caixa/FGTS</v>
      </c>
      <c r="H62" s="48" t="s">
        <v>84</v>
      </c>
      <c r="I62" s="48" t="str">
        <f aca="false">VLOOKUP(D62,'TB - PROCV'!$C$4:$G$110,3,0)</f>
        <v>MINISTÉRIO DAS CIDADES</v>
      </c>
      <c r="J62" s="48" t="s">
        <v>9</v>
      </c>
      <c r="K62" s="48" t="s">
        <v>202</v>
      </c>
      <c r="L62" s="49" t="n">
        <v>42207</v>
      </c>
      <c r="M62" s="50" t="n">
        <v>461219.48</v>
      </c>
      <c r="N62" s="0"/>
    </row>
    <row r="63" customFormat="false" ht="15.75" hidden="false" customHeight="true" outlineLevel="0" collapsed="false">
      <c r="C63" s="44"/>
      <c r="D63" s="48" t="s">
        <v>203</v>
      </c>
      <c r="E63" s="48" t="str">
        <f aca="false">VLOOKUP(D63,'TB - PROCV'!$C$4:$G$110,2,0)</f>
        <v>Elaboração do SAA Bezerros - Projeto</v>
      </c>
      <c r="F63" s="48" t="n">
        <v>103</v>
      </c>
      <c r="G63" s="48" t="str">
        <f aca="false">VLOOKUP(D63,'TB - PROCV'!$C$3:$G$110,4,0)</f>
        <v>Caixa/FGTS</v>
      </c>
      <c r="H63" s="48" t="s">
        <v>84</v>
      </c>
      <c r="I63" s="48" t="str">
        <f aca="false">VLOOKUP(D63,'TB - PROCV'!$C$4:$G$110,3,0)</f>
        <v>MINISTÉRIO DAS CIDADES</v>
      </c>
      <c r="J63" s="48" t="s">
        <v>9</v>
      </c>
      <c r="K63" s="48" t="s">
        <v>204</v>
      </c>
      <c r="L63" s="49" t="n">
        <v>42207</v>
      </c>
      <c r="M63" s="50" t="n">
        <v>334985.91</v>
      </c>
      <c r="N63" s="0"/>
    </row>
    <row r="64" customFormat="false" ht="15.75" hidden="false" customHeight="true" outlineLevel="0" collapsed="false">
      <c r="C64" s="44"/>
      <c r="D64" s="48" t="s">
        <v>115</v>
      </c>
      <c r="E64" s="48" t="str">
        <f aca="false">VLOOKUP(D64,'TB - PROCV'!$C$4:$G$110,2,0)</f>
        <v>Implantação do SES Garanhuns</v>
      </c>
      <c r="F64" s="48" t="n">
        <v>103</v>
      </c>
      <c r="G64" s="48" t="str">
        <f aca="false">VLOOKUP(D64,'TB - PROCV'!$C$3:$G$110,4,0)</f>
        <v>Caixa/FGTS</v>
      </c>
      <c r="H64" s="48" t="s">
        <v>84</v>
      </c>
      <c r="I64" s="48" t="str">
        <f aca="false">VLOOKUP(D64,'TB - PROCV'!$C$4:$G$110,3,0)</f>
        <v>MINISTÉRIO DAS CIDADES</v>
      </c>
      <c r="J64" s="48" t="s">
        <v>9</v>
      </c>
      <c r="K64" s="48" t="s">
        <v>205</v>
      </c>
      <c r="L64" s="49" t="n">
        <v>42209</v>
      </c>
      <c r="M64" s="50" t="n">
        <v>1608643.77</v>
      </c>
      <c r="N64" s="0"/>
    </row>
    <row r="65" customFormat="false" ht="15.75" hidden="false" customHeight="true" outlineLevel="0" collapsed="false">
      <c r="C65" s="44"/>
      <c r="D65" s="48" t="s">
        <v>135</v>
      </c>
      <c r="E65" s="48" t="str">
        <f aca="false">VLOOKUP(D65,'TB - PROCV'!$C$4:$G$110,2,0)</f>
        <v>Ampliação e Adequação da ETE Cabanga</v>
      </c>
      <c r="F65" s="48" t="n">
        <v>103</v>
      </c>
      <c r="G65" s="48" t="str">
        <f aca="false">VLOOKUP(D65,'TB - PROCV'!$C$3:$G$110,4,0)</f>
        <v>Caixa/FGTS</v>
      </c>
      <c r="H65" s="48" t="s">
        <v>84</v>
      </c>
      <c r="I65" s="48" t="str">
        <f aca="false">VLOOKUP(D65,'TB - PROCV'!$C$4:$G$110,3,0)</f>
        <v>MINISTÉRIO DAS CIDADES</v>
      </c>
      <c r="J65" s="48" t="s">
        <v>9</v>
      </c>
      <c r="K65" s="48" t="s">
        <v>206</v>
      </c>
      <c r="L65" s="49" t="n">
        <v>42212</v>
      </c>
      <c r="M65" s="50" t="n">
        <v>207434.8</v>
      </c>
      <c r="N65" s="0"/>
    </row>
    <row r="66" customFormat="false" ht="15.75" hidden="false" customHeight="true" outlineLevel="0" collapsed="false">
      <c r="C66" s="44"/>
      <c r="D66" s="48" t="s">
        <v>51</v>
      </c>
      <c r="E66" s="48" t="str">
        <f aca="false">VLOOKUP(D66,'TB - PROCV'!$C$4:$G$110,2,0)</f>
        <v>Ampliação do SES do Recife - Proest Área 01</v>
      </c>
      <c r="F66" s="48" t="n">
        <v>102</v>
      </c>
      <c r="G66" s="48" t="str">
        <f aca="false">VLOOKUP(D66,'TB - PROCV'!$C$3:$G$110,4,0)</f>
        <v>Caixa/OGU</v>
      </c>
      <c r="H66" s="48" t="s">
        <v>90</v>
      </c>
      <c r="I66" s="48" t="str">
        <f aca="false">VLOOKUP(D66,'TB - PROCV'!$C$4:$G$110,3,0)</f>
        <v>MINISTÉRIO DAS CIDADES</v>
      </c>
      <c r="J66" s="48" t="s">
        <v>9</v>
      </c>
      <c r="K66" s="48" t="s">
        <v>207</v>
      </c>
      <c r="L66" s="49" t="n">
        <v>42221</v>
      </c>
      <c r="M66" s="50" t="n">
        <v>76920</v>
      </c>
      <c r="N66" s="0"/>
    </row>
    <row r="67" customFormat="false" ht="15.75" hidden="false" customHeight="true" outlineLevel="0" collapsed="false">
      <c r="C67" s="44"/>
      <c r="D67" s="48" t="s">
        <v>91</v>
      </c>
      <c r="E67" s="48" t="str">
        <f aca="false">VLOOKUP(D67,'TB - PROCV'!$C$4:$G$110,2,0)</f>
        <v>Estudos e Projetos Morros Jenipapo e Jordão</v>
      </c>
      <c r="F67" s="48" t="n">
        <v>103</v>
      </c>
      <c r="G67" s="48" t="str">
        <f aca="false">VLOOKUP(D67,'TB - PROCV'!$C$3:$G$110,4,0)</f>
        <v>Caixa/FGTS</v>
      </c>
      <c r="H67" s="48" t="s">
        <v>84</v>
      </c>
      <c r="I67" s="48" t="str">
        <f aca="false">VLOOKUP(D67,'TB - PROCV'!$C$4:$G$110,3,0)</f>
        <v>MINISTÉRIO DAS CIDADES</v>
      </c>
      <c r="J67" s="48" t="s">
        <v>9</v>
      </c>
      <c r="K67" s="48" t="s">
        <v>208</v>
      </c>
      <c r="L67" s="49" t="n">
        <v>42223</v>
      </c>
      <c r="M67" s="50" t="n">
        <v>24795.22</v>
      </c>
      <c r="N67" s="0"/>
    </row>
    <row r="68" customFormat="false" ht="15.75" hidden="false" customHeight="true" outlineLevel="0" collapsed="false">
      <c r="C68" s="44"/>
      <c r="D68" s="48" t="s">
        <v>53</v>
      </c>
      <c r="E68" s="48" t="str">
        <f aca="false">VLOOKUP(D68,'TB - PROCV'!$C$4:$G$110,2,0)</f>
        <v>Ampliação de Adutora de Inhumas em Palmeirina</v>
      </c>
      <c r="F68" s="48" t="n">
        <v>102</v>
      </c>
      <c r="G68" s="48" t="str">
        <f aca="false">VLOOKUP(D68,'TB - PROCV'!$C$3:$G$110,4,0)</f>
        <v>Caixa/OGU</v>
      </c>
      <c r="H68" s="48" t="s">
        <v>90</v>
      </c>
      <c r="I68" s="48" t="str">
        <f aca="false">VLOOKUP(D68,'TB - PROCV'!$C$4:$G$110,3,0)</f>
        <v>MINISTÉRIO DAS CIDADES</v>
      </c>
      <c r="J68" s="48" t="s">
        <v>9</v>
      </c>
      <c r="K68" s="48" t="s">
        <v>209</v>
      </c>
      <c r="L68" s="49" t="n">
        <v>42226</v>
      </c>
      <c r="M68" s="50" t="n">
        <v>138553.63</v>
      </c>
      <c r="N68" s="0"/>
    </row>
    <row r="69" customFormat="false" ht="15.75" hidden="false" customHeight="true" outlineLevel="0" collapsed="false">
      <c r="C69" s="44"/>
      <c r="D69" s="48" t="s">
        <v>53</v>
      </c>
      <c r="E69" s="48" t="str">
        <f aca="false">VLOOKUP(D69,'TB - PROCV'!$C$4:$G$110,2,0)</f>
        <v>Ampliação de Adutora de Inhumas em Palmeirina</v>
      </c>
      <c r="F69" s="48" t="n">
        <v>102</v>
      </c>
      <c r="G69" s="48" t="str">
        <f aca="false">VLOOKUP(D69,'TB - PROCV'!$C$3:$G$110,4,0)</f>
        <v>Caixa/OGU</v>
      </c>
      <c r="H69" s="48" t="s">
        <v>90</v>
      </c>
      <c r="I69" s="48" t="str">
        <f aca="false">VLOOKUP(D69,'TB - PROCV'!$C$4:$G$110,3,0)</f>
        <v>MINISTÉRIO DAS CIDADES</v>
      </c>
      <c r="J69" s="48" t="s">
        <v>9</v>
      </c>
      <c r="K69" s="48" t="s">
        <v>210</v>
      </c>
      <c r="L69" s="49" t="n">
        <v>42230</v>
      </c>
      <c r="M69" s="50" t="n">
        <v>1225.29</v>
      </c>
      <c r="N69" s="0"/>
    </row>
    <row r="70" customFormat="false" ht="15.75" hidden="false" customHeight="true" outlineLevel="0" collapsed="false">
      <c r="C70" s="44"/>
      <c r="D70" s="48" t="s">
        <v>51</v>
      </c>
      <c r="E70" s="48" t="str">
        <f aca="false">VLOOKUP(D70,'TB - PROCV'!$C$4:$G$110,2,0)</f>
        <v>Ampliação do SES do Recife - Proest Área 01</v>
      </c>
      <c r="F70" s="48" t="n">
        <v>102</v>
      </c>
      <c r="G70" s="48" t="str">
        <f aca="false">VLOOKUP(D70,'TB - PROCV'!$C$3:$G$110,4,0)</f>
        <v>Caixa/OGU</v>
      </c>
      <c r="H70" s="48" t="s">
        <v>90</v>
      </c>
      <c r="I70" s="48" t="str">
        <f aca="false">VLOOKUP(D70,'TB - PROCV'!$C$4:$G$110,3,0)</f>
        <v>MINISTÉRIO DAS CIDADES</v>
      </c>
      <c r="J70" s="48" t="s">
        <v>9</v>
      </c>
      <c r="K70" s="48" t="s">
        <v>211</v>
      </c>
      <c r="L70" s="49" t="n">
        <v>42234</v>
      </c>
      <c r="M70" s="50" t="n">
        <v>585715.6</v>
      </c>
      <c r="N70" s="0"/>
    </row>
    <row r="71" customFormat="false" ht="15.75" hidden="false" customHeight="true" outlineLevel="0" collapsed="false">
      <c r="C71" s="44"/>
      <c r="D71" s="48" t="s">
        <v>55</v>
      </c>
      <c r="E71" s="48" t="str">
        <f aca="false">VLOOKUP(D71,'TB - PROCV'!$C$4:$G$110,2,0)</f>
        <v>Adutora do Agreste - Obra</v>
      </c>
      <c r="F71" s="48" t="n">
        <v>102</v>
      </c>
      <c r="G71" s="48" t="str">
        <f aca="false">VLOOKUP(D71,'TB - PROCV'!$C$3:$G$110,4,0)</f>
        <v>MIN - Adutora do Agreste - Obra</v>
      </c>
      <c r="H71" s="48" t="s">
        <v>90</v>
      </c>
      <c r="I71" s="48" t="str">
        <f aca="false">VLOOKUP(D71,'TB - PROCV'!$C$4:$G$110,3,0)</f>
        <v>MINISTÉRIO DA INTEGRAÇÃO</v>
      </c>
      <c r="J71" s="48" t="s">
        <v>9</v>
      </c>
      <c r="K71" s="48" t="s">
        <v>212</v>
      </c>
      <c r="L71" s="49" t="n">
        <v>42237</v>
      </c>
      <c r="M71" s="50" t="n">
        <v>6000000</v>
      </c>
      <c r="N71" s="0"/>
    </row>
    <row r="72" customFormat="false" ht="15.75" hidden="false" customHeight="true" outlineLevel="0" collapsed="false">
      <c r="C72" s="44"/>
      <c r="D72" s="48" t="s">
        <v>96</v>
      </c>
      <c r="E72" s="48" t="str">
        <f aca="false">VLOOKUP(D72,'TB - PROCV'!$C$4:$G$110,2,0)</f>
        <v>Anéis Secundários</v>
      </c>
      <c r="F72" s="48" t="n">
        <v>103</v>
      </c>
      <c r="G72" s="48" t="str">
        <f aca="false">VLOOKUP(D72,'TB - PROCV'!$C$3:$G$110,4,0)</f>
        <v>Caixa/FGTS</v>
      </c>
      <c r="H72" s="48" t="s">
        <v>84</v>
      </c>
      <c r="I72" s="48" t="str">
        <f aca="false">VLOOKUP(D72,'TB - PROCV'!$C$4:$G$110,3,0)</f>
        <v>MINISTÉRIO DAS CIDADES</v>
      </c>
      <c r="J72" s="48" t="s">
        <v>9</v>
      </c>
      <c r="K72" s="48" t="s">
        <v>213</v>
      </c>
      <c r="L72" s="49" t="n">
        <v>42241</v>
      </c>
      <c r="M72" s="50" t="n">
        <v>10652323.45</v>
      </c>
      <c r="N72" s="0"/>
    </row>
    <row r="73" customFormat="false" ht="15.75" hidden="false" customHeight="true" outlineLevel="0" collapsed="false">
      <c r="C73" s="44"/>
      <c r="D73" s="48" t="s">
        <v>55</v>
      </c>
      <c r="E73" s="48" t="str">
        <f aca="false">VLOOKUP(D73,'TB - PROCV'!$C$4:$G$110,2,0)</f>
        <v>Adutora do Agreste - Obra</v>
      </c>
      <c r="F73" s="48" t="n">
        <v>102</v>
      </c>
      <c r="G73" s="48" t="str">
        <f aca="false">VLOOKUP(D73,'TB - PROCV'!$C$3:$G$110,4,0)</f>
        <v>MIN - Adutora do Agreste - Obra</v>
      </c>
      <c r="H73" s="48" t="s">
        <v>90</v>
      </c>
      <c r="I73" s="48" t="str">
        <f aca="false">VLOOKUP(D73,'TB - PROCV'!$C$4:$G$110,3,0)</f>
        <v>MINISTÉRIO DA INTEGRAÇÃO</v>
      </c>
      <c r="J73" s="48" t="s">
        <v>9</v>
      </c>
      <c r="K73" s="48" t="s">
        <v>214</v>
      </c>
      <c r="L73" s="49" t="n">
        <v>42277</v>
      </c>
      <c r="M73" s="50" t="n">
        <v>5949807.03</v>
      </c>
      <c r="N73" s="0"/>
    </row>
    <row r="74" customFormat="false" ht="15.75" hidden="false" customHeight="true" outlineLevel="0" collapsed="false">
      <c r="C74" s="44"/>
      <c r="D74" s="48" t="s">
        <v>109</v>
      </c>
      <c r="E74" s="48" t="str">
        <f aca="false">VLOOKUP(D74,'TB - PROCV'!$C$4:$G$110,2,0)</f>
        <v>Implantação de Captação no Sistema Cabrobó</v>
      </c>
      <c r="F74" s="48" t="n">
        <v>102</v>
      </c>
      <c r="G74" s="48" t="str">
        <f aca="false">VLOOKUP(D74,'TB - PROCV'!$C$3:$G$110,4,0)</f>
        <v>Caixa/OGU</v>
      </c>
      <c r="H74" s="48" t="s">
        <v>90</v>
      </c>
      <c r="I74" s="48" t="str">
        <f aca="false">VLOOKUP(D74,'TB - PROCV'!$C$4:$G$110,3,0)</f>
        <v>MINISTÉRIO DA INTEGRAÇÃO</v>
      </c>
      <c r="J74" s="48" t="s">
        <v>9</v>
      </c>
      <c r="K74" s="48" t="s">
        <v>215</v>
      </c>
      <c r="L74" s="49" t="n">
        <v>42248</v>
      </c>
      <c r="M74" s="50" t="n">
        <v>64852.99</v>
      </c>
      <c r="N74" s="0"/>
    </row>
    <row r="75" customFormat="false" ht="15.75" hidden="false" customHeight="true" outlineLevel="0" collapsed="false">
      <c r="C75" s="44"/>
      <c r="D75" s="48" t="s">
        <v>31</v>
      </c>
      <c r="E75" s="48" t="str">
        <f aca="false">VLOOKUP(D75,'TB - PROCV'!$C$4:$G$110,2,0)</f>
        <v>Redução de Perdas do SAA de Ouricuri</v>
      </c>
      <c r="F75" s="48" t="n">
        <v>102</v>
      </c>
      <c r="G75" s="48" t="str">
        <f aca="false">VLOOKUP(D75,'TB - PROCV'!$C$3:$G$110,4,0)</f>
        <v>Caixa/OGU</v>
      </c>
      <c r="H75" s="48" t="s">
        <v>90</v>
      </c>
      <c r="I75" s="48" t="str">
        <f aca="false">VLOOKUP(D75,'TB - PROCV'!$C$4:$G$110,3,0)</f>
        <v>MINISTÉRIO DAS CIDADES</v>
      </c>
      <c r="J75" s="48" t="s">
        <v>9</v>
      </c>
      <c r="K75" s="48" t="s">
        <v>216</v>
      </c>
      <c r="L75" s="49" t="n">
        <v>42284</v>
      </c>
      <c r="M75" s="50" t="n">
        <v>149340.37</v>
      </c>
      <c r="N75" s="0"/>
    </row>
    <row r="76" customFormat="false" ht="15.75" hidden="false" customHeight="true" outlineLevel="0" collapsed="false">
      <c r="C76" s="44"/>
      <c r="D76" s="48" t="s">
        <v>83</v>
      </c>
      <c r="E76" s="48" t="str">
        <f aca="false">VLOOKUP(D76,'TB - PROCV'!$C$4:$G$110,2,0)</f>
        <v>PSH - Programa de Sustentabilidade Hidríca</v>
      </c>
      <c r="F76" s="48" t="n">
        <v>103</v>
      </c>
      <c r="G76" s="48" t="str">
        <f aca="false">VLOOKUP(D76,'TB - PROCV'!$C$3:$G$110,4,0)</f>
        <v>BIRD - PSH PE</v>
      </c>
      <c r="H76" s="48" t="s">
        <v>84</v>
      </c>
      <c r="I76" s="48" t="str">
        <f aca="false">VLOOKUP(D76,'TB - PROCV'!$C$4:$G$110,3,0)</f>
        <v>BIRD - BANCO MUNDIAL - PSH</v>
      </c>
      <c r="J76" s="48" t="s">
        <v>9</v>
      </c>
      <c r="K76" s="48" t="s">
        <v>217</v>
      </c>
      <c r="L76" s="49" t="n">
        <v>42296</v>
      </c>
      <c r="M76" s="50" t="n">
        <v>40000</v>
      </c>
      <c r="N76" s="0"/>
    </row>
    <row r="77" customFormat="false" ht="15.75" hidden="false" customHeight="true" outlineLevel="0" collapsed="false">
      <c r="C77" s="44"/>
      <c r="D77" s="48" t="s">
        <v>83</v>
      </c>
      <c r="E77" s="48" t="str">
        <f aca="false">VLOOKUP(D77,'TB - PROCV'!$C$4:$G$110,2,0)</f>
        <v>PSH - Programa de Sustentabilidade Hidríca</v>
      </c>
      <c r="F77" s="48" t="n">
        <v>103</v>
      </c>
      <c r="G77" s="48" t="str">
        <f aca="false">VLOOKUP(D77,'TB - PROCV'!$C$3:$G$110,4,0)</f>
        <v>BIRD - PSH PE</v>
      </c>
      <c r="H77" s="48" t="s">
        <v>84</v>
      </c>
      <c r="I77" s="48" t="str">
        <f aca="false">VLOOKUP(D77,'TB - PROCV'!$C$4:$G$110,3,0)</f>
        <v>BIRD - BANCO MUNDIAL - PSH</v>
      </c>
      <c r="J77" s="48" t="s">
        <v>9</v>
      </c>
      <c r="K77" s="48" t="s">
        <v>218</v>
      </c>
      <c r="L77" s="49" t="n">
        <v>42296</v>
      </c>
      <c r="M77" s="50" t="n">
        <v>40000</v>
      </c>
      <c r="N77" s="0"/>
    </row>
    <row r="78" customFormat="false" ht="15.75" hidden="false" customHeight="true" outlineLevel="0" collapsed="false">
      <c r="C78" s="44"/>
      <c r="D78" s="48" t="s">
        <v>83</v>
      </c>
      <c r="E78" s="48" t="str">
        <f aca="false">VLOOKUP(D78,'TB - PROCV'!$C$4:$G$110,2,0)</f>
        <v>PSH - Programa de Sustentabilidade Hidríca</v>
      </c>
      <c r="F78" s="48" t="n">
        <v>103</v>
      </c>
      <c r="G78" s="48" t="str">
        <f aca="false">VLOOKUP(D78,'TB - PROCV'!$C$3:$G$110,4,0)</f>
        <v>BIRD - PSH PE</v>
      </c>
      <c r="H78" s="48" t="s">
        <v>84</v>
      </c>
      <c r="I78" s="48" t="str">
        <f aca="false">VLOOKUP(D78,'TB - PROCV'!$C$4:$G$110,3,0)</f>
        <v>BIRD - BANCO MUNDIAL - PSH</v>
      </c>
      <c r="J78" s="48" t="s">
        <v>9</v>
      </c>
      <c r="K78" s="48" t="s">
        <v>219</v>
      </c>
      <c r="L78" s="49" t="n">
        <v>42296</v>
      </c>
      <c r="M78" s="50" t="n">
        <v>70000</v>
      </c>
      <c r="N78" s="0"/>
    </row>
    <row r="79" customFormat="false" ht="15.75" hidden="false" customHeight="true" outlineLevel="0" collapsed="false">
      <c r="C79" s="44"/>
      <c r="D79" s="48" t="s">
        <v>83</v>
      </c>
      <c r="E79" s="48" t="str">
        <f aca="false">VLOOKUP(D79,'TB - PROCV'!$C$4:$G$110,2,0)</f>
        <v>PSH - Programa de Sustentabilidade Hidríca</v>
      </c>
      <c r="F79" s="48" t="n">
        <v>103</v>
      </c>
      <c r="G79" s="48" t="str">
        <f aca="false">VLOOKUP(D79,'TB - PROCV'!$C$3:$G$110,4,0)</f>
        <v>BIRD - PSH PE</v>
      </c>
      <c r="H79" s="48" t="s">
        <v>84</v>
      </c>
      <c r="I79" s="48" t="str">
        <f aca="false">VLOOKUP(D79,'TB - PROCV'!$C$4:$G$110,3,0)</f>
        <v>BIRD - BANCO MUNDIAL - PSH</v>
      </c>
      <c r="J79" s="48" t="s">
        <v>9</v>
      </c>
      <c r="K79" s="48" t="s">
        <v>220</v>
      </c>
      <c r="L79" s="49" t="n">
        <v>42296</v>
      </c>
      <c r="M79" s="50" t="n">
        <v>40000</v>
      </c>
      <c r="N79" s="0"/>
    </row>
    <row r="80" customFormat="false" ht="15.75" hidden="false" customHeight="true" outlineLevel="0" collapsed="false">
      <c r="C80" s="44"/>
      <c r="D80" s="48" t="s">
        <v>83</v>
      </c>
      <c r="E80" s="48" t="str">
        <f aca="false">VLOOKUP(D80,'TB - PROCV'!$C$4:$G$110,2,0)</f>
        <v>PSH - Programa de Sustentabilidade Hidríca</v>
      </c>
      <c r="F80" s="48" t="n">
        <v>103</v>
      </c>
      <c r="G80" s="48" t="str">
        <f aca="false">VLOOKUP(D80,'TB - PROCV'!$C$3:$G$110,4,0)</f>
        <v>BIRD - PSH PE</v>
      </c>
      <c r="H80" s="48" t="s">
        <v>84</v>
      </c>
      <c r="I80" s="48" t="str">
        <f aca="false">VLOOKUP(D80,'TB - PROCV'!$C$4:$G$110,3,0)</f>
        <v>BIRD - BANCO MUNDIAL - PSH</v>
      </c>
      <c r="J80" s="48" t="s">
        <v>9</v>
      </c>
      <c r="K80" s="48" t="s">
        <v>221</v>
      </c>
      <c r="L80" s="49" t="n">
        <v>42296</v>
      </c>
      <c r="M80" s="50" t="n">
        <v>200000</v>
      </c>
      <c r="N80" s="0"/>
    </row>
    <row r="81" customFormat="false" ht="15.75" hidden="false" customHeight="true" outlineLevel="0" collapsed="false">
      <c r="C81" s="44"/>
      <c r="D81" s="48" t="s">
        <v>143</v>
      </c>
      <c r="E81" s="48" t="str">
        <f aca="false">VLOOKUP(D81,'TB - PROCV'!$C$4:$G$110,2,0)</f>
        <v>PSA - Programa de Saneamento do Rio Ipojuca</v>
      </c>
      <c r="F81" s="48" t="n">
        <v>103</v>
      </c>
      <c r="G81" s="48" t="str">
        <f aca="false">VLOOKUP(D81,'TB - PROCV'!$C$3:$G$110,4,0)</f>
        <v>BID - PSA IPOJUCA</v>
      </c>
      <c r="H81" s="48" t="s">
        <v>84</v>
      </c>
      <c r="I81" s="48" t="str">
        <f aca="false">VLOOKUP(D81,'TB - PROCV'!$C$4:$G$110,3,0)</f>
        <v>BID - BANCO INTERAMERICANO DE DESENVOLVIMENTO - PSA</v>
      </c>
      <c r="J81" s="48" t="s">
        <v>9</v>
      </c>
      <c r="K81" s="48" t="s">
        <v>222</v>
      </c>
      <c r="L81" s="49" t="n">
        <v>42296</v>
      </c>
      <c r="M81" s="50" t="n">
        <v>300000</v>
      </c>
      <c r="N81" s="0"/>
    </row>
    <row r="82" customFormat="false" ht="15.75" hidden="false" customHeight="true" outlineLevel="0" collapsed="false">
      <c r="C82" s="44"/>
      <c r="D82" s="48" t="s">
        <v>25</v>
      </c>
      <c r="E82" s="48" t="str">
        <f aca="false">VLOOKUP(D82,'TB - PROCV'!$C$4:$G$110,2,0)</f>
        <v>Implantação do SAA do Pólo Farmacoquímico</v>
      </c>
      <c r="F82" s="48" t="n">
        <v>103</v>
      </c>
      <c r="G82" s="48" t="str">
        <f aca="false">VLOOKUP(D82,'TB - PROCV'!$C$3:$G$110,4,0)</f>
        <v>Caixa/FGTS</v>
      </c>
      <c r="H82" s="48" t="s">
        <v>84</v>
      </c>
      <c r="I82" s="48" t="str">
        <f aca="false">VLOOKUP(D82,'TB - PROCV'!$C$4:$G$110,3,0)</f>
        <v>MINISTÉRIO DAS CIDADES</v>
      </c>
      <c r="J82" s="48" t="s">
        <v>9</v>
      </c>
      <c r="K82" s="48" t="s">
        <v>223</v>
      </c>
      <c r="L82" s="49" t="n">
        <v>42297</v>
      </c>
      <c r="M82" s="50" t="n">
        <v>419616.31</v>
      </c>
      <c r="N82" s="0"/>
    </row>
    <row r="83" customFormat="false" ht="15.75" hidden="false" customHeight="true" outlineLevel="0" collapsed="false">
      <c r="C83" s="44"/>
      <c r="D83" s="48" t="s">
        <v>55</v>
      </c>
      <c r="E83" s="48" t="str">
        <f aca="false">VLOOKUP(D83,'TB - PROCV'!$C$4:$G$110,2,0)</f>
        <v>Adutora do Agreste - Obra</v>
      </c>
      <c r="F83" s="48" t="n">
        <v>102</v>
      </c>
      <c r="G83" s="48" t="str">
        <f aca="false">VLOOKUP(D83,'TB - PROCV'!$C$3:$G$110,4,0)</f>
        <v>MIN - Adutora do Agreste - Obra</v>
      </c>
      <c r="H83" s="48" t="s">
        <v>90</v>
      </c>
      <c r="I83" s="48" t="str">
        <f aca="false">VLOOKUP(D83,'TB - PROCV'!$C$4:$G$110,3,0)</f>
        <v>MINISTÉRIO DA INTEGRAÇÃO</v>
      </c>
      <c r="J83" s="48" t="s">
        <v>9</v>
      </c>
      <c r="K83" s="48" t="s">
        <v>224</v>
      </c>
      <c r="L83" s="49" t="n">
        <v>42305</v>
      </c>
      <c r="M83" s="50" t="n">
        <v>6000000</v>
      </c>
      <c r="N83" s="0"/>
    </row>
    <row r="84" customFormat="false" ht="15.75" hidden="false" customHeight="true" outlineLevel="0" collapsed="false">
      <c r="C84" s="44"/>
      <c r="D84" s="48" t="s">
        <v>83</v>
      </c>
      <c r="E84" s="48" t="str">
        <f aca="false">VLOOKUP(D84,'TB - PROCV'!$C$4:$G$110,2,0)</f>
        <v>PSH - Programa de Sustentabilidade Hidríca</v>
      </c>
      <c r="F84" s="48" t="n">
        <v>103</v>
      </c>
      <c r="G84" s="48" t="str">
        <f aca="false">VLOOKUP(D84,'TB - PROCV'!$C$3:$G$110,4,0)</f>
        <v>BIRD - PSH PE</v>
      </c>
      <c r="H84" s="48" t="s">
        <v>84</v>
      </c>
      <c r="I84" s="48" t="str">
        <f aca="false">VLOOKUP(D84,'TB - PROCV'!$C$4:$G$110,3,0)</f>
        <v>BIRD - BANCO MUNDIAL - PSH</v>
      </c>
      <c r="J84" s="48" t="s">
        <v>9</v>
      </c>
      <c r="K84" s="48" t="s">
        <v>225</v>
      </c>
      <c r="L84" s="49" t="n">
        <v>42328</v>
      </c>
      <c r="M84" s="50" t="n">
        <v>2040572.05</v>
      </c>
      <c r="N84" s="0"/>
    </row>
    <row r="85" customFormat="false" ht="15.75" hidden="false" customHeight="true" outlineLevel="0" collapsed="false">
      <c r="C85" s="44"/>
      <c r="D85" s="48" t="s">
        <v>143</v>
      </c>
      <c r="E85" s="48" t="str">
        <f aca="false">VLOOKUP(D85,'TB - PROCV'!$C$4:$G$110,2,0)</f>
        <v>PSA - Programa de Saneamento do Rio Ipojuca</v>
      </c>
      <c r="F85" s="48" t="n">
        <v>103</v>
      </c>
      <c r="G85" s="48" t="str">
        <f aca="false">VLOOKUP(D85,'TB - PROCV'!$C$3:$G$110,4,0)</f>
        <v>BID - PSA IPOJUCA</v>
      </c>
      <c r="H85" s="48" t="s">
        <v>84</v>
      </c>
      <c r="I85" s="48" t="str">
        <f aca="false">VLOOKUP(D85,'TB - PROCV'!$C$4:$G$110,3,0)</f>
        <v>BID - BANCO INTERAMERICANO DE DESENVOLVIMENTO - PSA</v>
      </c>
      <c r="J85" s="48" t="s">
        <v>9</v>
      </c>
      <c r="K85" s="48" t="s">
        <v>226</v>
      </c>
      <c r="L85" s="49" t="n">
        <v>42326</v>
      </c>
      <c r="M85" s="50" t="n">
        <v>800000</v>
      </c>
      <c r="N85" s="0"/>
    </row>
    <row r="86" customFormat="false" ht="15.75" hidden="false" customHeight="true" outlineLevel="0" collapsed="false">
      <c r="C86" s="44"/>
      <c r="D86" s="48" t="s">
        <v>83</v>
      </c>
      <c r="E86" s="48" t="str">
        <f aca="false">VLOOKUP(D86,'TB - PROCV'!$C$4:$G$110,2,0)</f>
        <v>PSH - Programa de Sustentabilidade Hidríca</v>
      </c>
      <c r="F86" s="48" t="n">
        <v>103</v>
      </c>
      <c r="G86" s="48" t="str">
        <f aca="false">VLOOKUP(D86,'TB - PROCV'!$C$3:$G$110,4,0)</f>
        <v>BIRD - PSH PE</v>
      </c>
      <c r="H86" s="48" t="s">
        <v>84</v>
      </c>
      <c r="I86" s="48" t="str">
        <f aca="false">VLOOKUP(D86,'TB - PROCV'!$C$4:$G$110,3,0)</f>
        <v>BIRD - BANCO MUNDIAL - PSH</v>
      </c>
      <c r="J86" s="48" t="s">
        <v>9</v>
      </c>
      <c r="K86" s="48" t="s">
        <v>225</v>
      </c>
      <c r="L86" s="49" t="n">
        <v>42334</v>
      </c>
      <c r="M86" s="50" t="n">
        <v>3790782.4</v>
      </c>
      <c r="N86" s="0"/>
    </row>
    <row r="87" customFormat="false" ht="15.75" hidden="false" customHeight="true" outlineLevel="0" collapsed="false">
      <c r="C87" s="44"/>
      <c r="D87" s="48" t="s">
        <v>55</v>
      </c>
      <c r="E87" s="48" t="str">
        <f aca="false">VLOOKUP(D87,'TB - PROCV'!$C$4:$G$110,2,0)</f>
        <v>Adutora do Agreste - Obra</v>
      </c>
      <c r="F87" s="48" t="n">
        <v>102</v>
      </c>
      <c r="G87" s="48" t="str">
        <f aca="false">VLOOKUP(D87,'TB - PROCV'!$C$3:$G$110,4,0)</f>
        <v>MIN - Adutora do Agreste - Obra</v>
      </c>
      <c r="H87" s="48" t="s">
        <v>90</v>
      </c>
      <c r="I87" s="48" t="str">
        <f aca="false">VLOOKUP(D87,'TB - PROCV'!$C$4:$G$110,3,0)</f>
        <v>MINISTÉRIO DA INTEGRAÇÃO</v>
      </c>
      <c r="J87" s="48" t="s">
        <v>9</v>
      </c>
      <c r="K87" s="48" t="s">
        <v>227</v>
      </c>
      <c r="L87" s="49" t="n">
        <v>42335</v>
      </c>
      <c r="M87" s="50" t="n">
        <v>6000000</v>
      </c>
      <c r="N87" s="0"/>
    </row>
    <row r="88" customFormat="false" ht="15.75" hidden="false" customHeight="true" outlineLevel="0" collapsed="false">
      <c r="C88" s="44"/>
      <c r="D88" s="48" t="s">
        <v>228</v>
      </c>
      <c r="E88" s="48" t="str">
        <f aca="false">VLOOKUP(D88,'TB - PROCV'!$C$4:$G$110,2,0)</f>
        <v>Elaboração do SAA Salgueiro - Projeto</v>
      </c>
      <c r="F88" s="48" t="n">
        <v>103</v>
      </c>
      <c r="G88" s="48" t="str">
        <f aca="false">VLOOKUP(D88,'TB - PROCV'!$C$3:$G$110,4,0)</f>
        <v>Caixa/OGU</v>
      </c>
      <c r="H88" s="48" t="s">
        <v>84</v>
      </c>
      <c r="I88" s="48" t="str">
        <f aca="false">VLOOKUP(D88,'TB - PROCV'!$C$4:$G$110,3,0)</f>
        <v>MINISTÉRIO DAS CIDADES</v>
      </c>
      <c r="J88" s="48" t="s">
        <v>9</v>
      </c>
      <c r="K88" s="48" t="s">
        <v>229</v>
      </c>
      <c r="L88" s="49" t="n">
        <v>42341</v>
      </c>
      <c r="M88" s="64" t="n">
        <v>13228.33</v>
      </c>
      <c r="N88" s="0"/>
    </row>
    <row r="89" customFormat="false" ht="15.75" hidden="false" customHeight="true" outlineLevel="0" collapsed="false">
      <c r="C89" s="44"/>
      <c r="D89" s="48" t="s">
        <v>47</v>
      </c>
      <c r="E89" s="48" t="str">
        <f aca="false">VLOOKUP(D89,'TB - PROCV'!$C$4:$G$110,2,0)</f>
        <v>Ampliação SES Paulista</v>
      </c>
      <c r="F89" s="48" t="n">
        <v>102</v>
      </c>
      <c r="G89" s="48" t="str">
        <f aca="false">VLOOKUP(D89,'TB - PROCV'!$C$3:$G$110,4,0)</f>
        <v>Caixa/OGU</v>
      </c>
      <c r="H89" s="48" t="s">
        <v>90</v>
      </c>
      <c r="I89" s="48" t="str">
        <f aca="false">VLOOKUP(D89,'TB - PROCV'!$C$4:$G$110,3,0)</f>
        <v>MINISTÉRIO DAS CIDADES</v>
      </c>
      <c r="J89" s="48" t="s">
        <v>9</v>
      </c>
      <c r="K89" s="48" t="s">
        <v>230</v>
      </c>
      <c r="L89" s="49" t="n">
        <v>42348</v>
      </c>
      <c r="M89" s="50" t="n">
        <v>159877.12</v>
      </c>
      <c r="N89" s="0"/>
    </row>
    <row r="90" customFormat="false" ht="15.75" hidden="false" customHeight="true" outlineLevel="0" collapsed="false">
      <c r="C90" s="44"/>
      <c r="D90" s="48" t="s">
        <v>115</v>
      </c>
      <c r="E90" s="48" t="str">
        <f aca="false">VLOOKUP(D90,'TB - PROCV'!$C$4:$G$110,2,0)</f>
        <v>Implantação do SES Garanhuns</v>
      </c>
      <c r="F90" s="48" t="n">
        <v>103</v>
      </c>
      <c r="G90" s="48" t="str">
        <f aca="false">VLOOKUP(D90,'TB - PROCV'!$C$3:$G$110,4,0)</f>
        <v>Caixa/FGTS</v>
      </c>
      <c r="H90" s="48" t="s">
        <v>84</v>
      </c>
      <c r="I90" s="48" t="str">
        <f aca="false">VLOOKUP(D90,'TB - PROCV'!$C$4:$G$110,3,0)</f>
        <v>MINISTÉRIO DAS CIDADES</v>
      </c>
      <c r="J90" s="48" t="s">
        <v>9</v>
      </c>
      <c r="K90" s="48" t="s">
        <v>231</v>
      </c>
      <c r="L90" s="49" t="n">
        <v>42359</v>
      </c>
      <c r="M90" s="50" t="n">
        <v>1695670.67</v>
      </c>
      <c r="N90" s="0"/>
    </row>
    <row r="91" customFormat="false" ht="15.75" hidden="false" customHeight="true" outlineLevel="0" collapsed="false">
      <c r="C91" s="44"/>
      <c r="D91" s="48" t="s">
        <v>86</v>
      </c>
      <c r="E91" s="48" t="str">
        <f aca="false">VLOOKUP(D91,'TB - PROCV'!$C$4:$G$110,2,0)</f>
        <v>Obras de Inversão Direta - GE - Repasse para aumento de Capital</v>
      </c>
      <c r="F91" s="48" t="n">
        <v>121</v>
      </c>
      <c r="G91" s="48" t="str">
        <f aca="false">VLOOKUP(D91,'TB - PROCV'!$C$3:$G$110,4,0)</f>
        <v>GE - Governo do Estado</v>
      </c>
      <c r="H91" s="48" t="s">
        <v>84</v>
      </c>
      <c r="I91" s="48" t="str">
        <f aca="false">VLOOKUP(D91,'TB - PROCV'!$C$4:$G$110,3,0)</f>
        <v>GOVERNO DO ESTADO</v>
      </c>
      <c r="J91" s="48" t="s">
        <v>9</v>
      </c>
      <c r="K91" s="48" t="s">
        <v>232</v>
      </c>
      <c r="L91" s="49" t="n">
        <v>42360</v>
      </c>
      <c r="M91" s="50" t="n">
        <v>7500000</v>
      </c>
      <c r="N91" s="0"/>
    </row>
    <row r="92" customFormat="false" ht="15.75" hidden="false" customHeight="true" outlineLevel="0" collapsed="false">
      <c r="C92" s="44"/>
      <c r="D92" s="48" t="s">
        <v>86</v>
      </c>
      <c r="E92" s="48" t="str">
        <f aca="false">VLOOKUP(D92,'TB - PROCV'!$C$4:$G$110,2,0)</f>
        <v>Obras de Inversão Direta - GE - Repasse para aumento de Capital</v>
      </c>
      <c r="F92" s="48" t="n">
        <v>121</v>
      </c>
      <c r="G92" s="48" t="str">
        <f aca="false">VLOOKUP(D92,'TB - PROCV'!$C$3:$G$110,4,0)</f>
        <v>GE - Governo do Estado</v>
      </c>
      <c r="H92" s="48" t="s">
        <v>84</v>
      </c>
      <c r="I92" s="48" t="str">
        <f aca="false">VLOOKUP(D92,'TB - PROCV'!$C$4:$G$110,3,0)</f>
        <v>GOVERNO DO ESTADO</v>
      </c>
      <c r="J92" s="48" t="s">
        <v>9</v>
      </c>
      <c r="K92" s="48" t="s">
        <v>233</v>
      </c>
      <c r="L92" s="49" t="n">
        <v>42360</v>
      </c>
      <c r="M92" s="50" t="n">
        <v>12500000</v>
      </c>
      <c r="N92" s="0"/>
    </row>
    <row r="93" customFormat="false" ht="15.75" hidden="false" customHeight="true" outlineLevel="0" collapsed="false">
      <c r="C93" s="44"/>
      <c r="D93" s="48" t="s">
        <v>143</v>
      </c>
      <c r="E93" s="48" t="str">
        <f aca="false">VLOOKUP(D93,'TB - PROCV'!$C$4:$G$110,2,0)</f>
        <v>PSA - Programa de Saneamento do Rio Ipojuca</v>
      </c>
      <c r="F93" s="48" t="n">
        <v>103</v>
      </c>
      <c r="G93" s="48" t="str">
        <f aca="false">VLOOKUP(D93,'TB - PROCV'!$C$3:$G$110,4,0)</f>
        <v>BID - PSA IPOJUCA</v>
      </c>
      <c r="H93" s="48" t="s">
        <v>84</v>
      </c>
      <c r="I93" s="48" t="str">
        <f aca="false">VLOOKUP(D93,'TB - PROCV'!$C$4:$G$110,3,0)</f>
        <v>BID - BANCO INTERAMERICANO DE DESENVOLVIMENTO - PSA</v>
      </c>
      <c r="J93" s="48" t="s">
        <v>9</v>
      </c>
      <c r="K93" s="48" t="s">
        <v>226</v>
      </c>
      <c r="L93" s="49" t="n">
        <v>42368</v>
      </c>
      <c r="M93" s="50" t="n">
        <v>375000</v>
      </c>
      <c r="N93" s="0"/>
    </row>
    <row r="94" customFormat="false" ht="15.75" hidden="false" customHeight="true" outlineLevel="0" collapsed="false">
      <c r="C94" s="44"/>
      <c r="D94" s="48" t="s">
        <v>83</v>
      </c>
      <c r="E94" s="48" t="str">
        <f aca="false">VLOOKUP(D94,'TB - PROCV'!$C$4:$G$110,2,0)</f>
        <v>PSH - Programa de Sustentabilidade Hidríca</v>
      </c>
      <c r="F94" s="48" t="n">
        <v>103</v>
      </c>
      <c r="G94" s="48" t="str">
        <f aca="false">VLOOKUP(D94,'TB - PROCV'!$C$3:$G$110,4,0)</f>
        <v>BIRD - PSH PE</v>
      </c>
      <c r="H94" s="48" t="s">
        <v>84</v>
      </c>
      <c r="I94" s="48" t="str">
        <f aca="false">VLOOKUP(D94,'TB - PROCV'!$C$4:$G$110,3,0)</f>
        <v>BIRD - BANCO MUNDIAL - PSH</v>
      </c>
      <c r="J94" s="48" t="s">
        <v>9</v>
      </c>
      <c r="K94" s="48" t="s">
        <v>221</v>
      </c>
      <c r="L94" s="49" t="n">
        <v>42368</v>
      </c>
      <c r="M94" s="50" t="n">
        <v>716920.4</v>
      </c>
      <c r="N94" s="0"/>
    </row>
    <row r="95" customFormat="false" ht="15.75" hidden="false" customHeight="true" outlineLevel="0" collapsed="false">
      <c r="C95" s="44"/>
      <c r="D95" s="48" t="s">
        <v>83</v>
      </c>
      <c r="E95" s="48" t="str">
        <f aca="false">VLOOKUP(D95,'TB - PROCV'!$C$4:$G$110,2,0)</f>
        <v>PSH - Programa de Sustentabilidade Hidríca</v>
      </c>
      <c r="F95" s="48" t="n">
        <v>103</v>
      </c>
      <c r="G95" s="48" t="str">
        <f aca="false">VLOOKUP(D95,'TB - PROCV'!$C$3:$G$110,4,0)</f>
        <v>BIRD - PSH PE</v>
      </c>
      <c r="H95" s="48" t="s">
        <v>84</v>
      </c>
      <c r="I95" s="48" t="str">
        <f aca="false">VLOOKUP(D95,'TB - PROCV'!$C$4:$G$110,3,0)</f>
        <v>BIRD - BANCO MUNDIAL - PSH</v>
      </c>
      <c r="J95" s="48" t="s">
        <v>9</v>
      </c>
      <c r="K95" s="48" t="s">
        <v>234</v>
      </c>
      <c r="L95" s="49" t="n">
        <v>42368</v>
      </c>
      <c r="M95" s="50" t="n">
        <v>218000</v>
      </c>
      <c r="N95" s="0"/>
    </row>
    <row r="96" customFormat="false" ht="15.75" hidden="false" customHeight="true" outlineLevel="0" collapsed="false">
      <c r="C96" s="44"/>
      <c r="D96" s="48" t="s">
        <v>83</v>
      </c>
      <c r="E96" s="48" t="str">
        <f aca="false">VLOOKUP(D96,'TB - PROCV'!$C$4:$G$110,2,0)</f>
        <v>PSH - Programa de Sustentabilidade Hidríca</v>
      </c>
      <c r="F96" s="48" t="n">
        <v>103</v>
      </c>
      <c r="G96" s="48" t="str">
        <f aca="false">VLOOKUP(D96,'TB - PROCV'!$C$3:$G$110,4,0)</f>
        <v>BIRD - PSH PE</v>
      </c>
      <c r="H96" s="48" t="s">
        <v>84</v>
      </c>
      <c r="I96" s="48" t="str">
        <f aca="false">VLOOKUP(D96,'TB - PROCV'!$C$4:$G$110,3,0)</f>
        <v>BIRD - BANCO MUNDIAL - PSH</v>
      </c>
      <c r="J96" s="48" t="s">
        <v>9</v>
      </c>
      <c r="K96" s="48" t="s">
        <v>219</v>
      </c>
      <c r="L96" s="49" t="n">
        <v>42368</v>
      </c>
      <c r="M96" s="50" t="n">
        <v>80181.55</v>
      </c>
      <c r="N96" s="0"/>
    </row>
    <row r="97" customFormat="false" ht="15.75" hidden="false" customHeight="true" outlineLevel="0" collapsed="false">
      <c r="C97" s="44"/>
      <c r="D97" s="48" t="s">
        <v>83</v>
      </c>
      <c r="E97" s="48" t="str">
        <f aca="false">VLOOKUP(D97,'TB - PROCV'!$C$4:$G$110,2,0)</f>
        <v>PSH - Programa de Sustentabilidade Hidríca</v>
      </c>
      <c r="F97" s="48" t="n">
        <v>103</v>
      </c>
      <c r="G97" s="48" t="str">
        <f aca="false">VLOOKUP(D97,'TB - PROCV'!$C$3:$G$110,4,0)</f>
        <v>BIRD - PSH PE</v>
      </c>
      <c r="H97" s="48" t="s">
        <v>84</v>
      </c>
      <c r="I97" s="48" t="str">
        <f aca="false">VLOOKUP(D97,'TB - PROCV'!$C$4:$G$110,3,0)</f>
        <v>BIRD - BANCO MUNDIAL - PSH</v>
      </c>
      <c r="J97" s="48" t="s">
        <v>9</v>
      </c>
      <c r="K97" s="48" t="s">
        <v>218</v>
      </c>
      <c r="L97" s="49" t="n">
        <v>42368</v>
      </c>
      <c r="M97" s="50" t="n">
        <v>53663.15</v>
      </c>
      <c r="N97" s="0"/>
    </row>
    <row r="98" customFormat="false" ht="15.75" hidden="false" customHeight="true" outlineLevel="0" collapsed="false">
      <c r="C98" s="44"/>
      <c r="D98" s="48" t="s">
        <v>83</v>
      </c>
      <c r="E98" s="48" t="str">
        <f aca="false">VLOOKUP(D98,'TB - PROCV'!$C$4:$G$110,2,0)</f>
        <v>PSH - Programa de Sustentabilidade Hidríca</v>
      </c>
      <c r="F98" s="48" t="n">
        <v>103</v>
      </c>
      <c r="G98" s="48" t="str">
        <f aca="false">VLOOKUP(D98,'TB - PROCV'!$C$3:$G$110,4,0)</f>
        <v>BIRD - PSH PE</v>
      </c>
      <c r="H98" s="48" t="s">
        <v>84</v>
      </c>
      <c r="I98" s="48" t="str">
        <f aca="false">VLOOKUP(D98,'TB - PROCV'!$C$4:$G$110,3,0)</f>
        <v>BIRD - BANCO MUNDIAL - PSH</v>
      </c>
      <c r="J98" s="48" t="s">
        <v>9</v>
      </c>
      <c r="K98" s="48" t="s">
        <v>217</v>
      </c>
      <c r="L98" s="49" t="n">
        <v>42368</v>
      </c>
      <c r="M98" s="50" t="n">
        <v>54023.23</v>
      </c>
      <c r="N98" s="0"/>
    </row>
    <row r="99" customFormat="false" ht="15.75" hidden="false" customHeight="true" outlineLevel="0" collapsed="false">
      <c r="C99" s="44"/>
      <c r="D99" s="48" t="s">
        <v>83</v>
      </c>
      <c r="E99" s="48" t="str">
        <f aca="false">VLOOKUP(D99,'TB - PROCV'!$C$4:$G$110,2,0)</f>
        <v>PSH - Programa de Sustentabilidade Hidríca</v>
      </c>
      <c r="F99" s="48" t="n">
        <v>103</v>
      </c>
      <c r="G99" s="48" t="str">
        <f aca="false">VLOOKUP(D99,'TB - PROCV'!$C$3:$G$110,4,0)</f>
        <v>BIRD - PSH PE</v>
      </c>
      <c r="H99" s="48" t="s">
        <v>84</v>
      </c>
      <c r="I99" s="48" t="str">
        <f aca="false">VLOOKUP(D99,'TB - PROCV'!$C$4:$G$110,3,0)</f>
        <v>BIRD - BANCO MUNDIAL - PSH</v>
      </c>
      <c r="J99" s="48" t="s">
        <v>9</v>
      </c>
      <c r="K99" s="48" t="s">
        <v>167</v>
      </c>
      <c r="L99" s="49" t="n">
        <v>42368</v>
      </c>
      <c r="M99" s="50" t="n">
        <v>50000</v>
      </c>
      <c r="N99" s="0"/>
    </row>
    <row r="100" customFormat="false" ht="15.75" hidden="false" customHeight="true" outlineLevel="0" collapsed="false">
      <c r="C100" s="44"/>
      <c r="D100" s="48" t="s">
        <v>83</v>
      </c>
      <c r="E100" s="48" t="str">
        <f aca="false">VLOOKUP(D100,'TB - PROCV'!$C$4:$G$110,2,0)</f>
        <v>PSH - Programa de Sustentabilidade Hidríca</v>
      </c>
      <c r="F100" s="48" t="n">
        <v>103</v>
      </c>
      <c r="G100" s="48" t="str">
        <f aca="false">VLOOKUP(D100,'TB - PROCV'!$C$3:$G$110,4,0)</f>
        <v>BIRD - PSH PE</v>
      </c>
      <c r="H100" s="48" t="s">
        <v>84</v>
      </c>
      <c r="I100" s="48" t="str">
        <f aca="false">VLOOKUP(D100,'TB - PROCV'!$C$4:$G$110,3,0)</f>
        <v>BIRD - BANCO MUNDIAL - PSH</v>
      </c>
      <c r="J100" s="48" t="s">
        <v>9</v>
      </c>
      <c r="K100" s="48" t="s">
        <v>220</v>
      </c>
      <c r="L100" s="49" t="n">
        <v>42368</v>
      </c>
      <c r="M100" s="50" t="n">
        <v>46503.26</v>
      </c>
      <c r="N100" s="0"/>
    </row>
    <row r="101" customFormat="false" ht="21" hidden="false" customHeight="false" outlineLevel="0" collapsed="false">
      <c r="C101" s="51" t="s">
        <v>119</v>
      </c>
      <c r="D101" s="51"/>
      <c r="E101" s="51"/>
      <c r="F101" s="51"/>
      <c r="G101" s="51"/>
      <c r="H101" s="51"/>
      <c r="I101" s="51"/>
      <c r="J101" s="51"/>
      <c r="K101" s="51"/>
      <c r="L101" s="52"/>
      <c r="M101" s="53" t="n">
        <f aca="false">SUM(M4:M100)</f>
        <v>179179655.96</v>
      </c>
      <c r="N101" s="0"/>
    </row>
    <row r="102" customFormat="false" ht="12.75" hidden="false" customHeight="false" outlineLevel="0" collapsed="false">
      <c r="C102" s="0"/>
      <c r="D102" s="0"/>
      <c r="E102" s="0"/>
      <c r="M102" s="0"/>
      <c r="N102" s="0"/>
    </row>
    <row r="103" customFormat="false" ht="12.75" hidden="false" customHeight="false" outlineLevel="0" collapsed="false">
      <c r="C103" s="0"/>
      <c r="D103" s="0"/>
      <c r="E103" s="0"/>
      <c r="M103" s="65"/>
      <c r="N103" s="0"/>
    </row>
    <row r="104" customFormat="false" ht="12.75" hidden="false" customHeight="false" outlineLevel="0" collapsed="false">
      <c r="C104" s="62" t="s">
        <v>120</v>
      </c>
      <c r="D104" s="62"/>
      <c r="E104" s="0"/>
      <c r="N104" s="0"/>
    </row>
    <row r="105" customFormat="false" ht="12.75" hidden="false" customHeight="false" outlineLevel="0" collapsed="false">
      <c r="C105" s="63" t="s">
        <v>121</v>
      </c>
      <c r="D105" s="48" t="s">
        <v>122</v>
      </c>
      <c r="E105" s="61"/>
      <c r="N105" s="66"/>
    </row>
    <row r="106" customFormat="false" ht="12.75" hidden="false" customHeight="false" outlineLevel="0" collapsed="false">
      <c r="C106" s="63" t="s">
        <v>123</v>
      </c>
      <c r="D106" s="48" t="s">
        <v>124</v>
      </c>
      <c r="E106" s="61"/>
    </row>
    <row r="107" customFormat="false" ht="12.75" hidden="false" customHeight="false" outlineLevel="0" collapsed="false">
      <c r="C107" s="63" t="s">
        <v>125</v>
      </c>
      <c r="D107" s="48" t="s">
        <v>126</v>
      </c>
      <c r="E107" s="61"/>
    </row>
  </sheetData>
  <autoFilter ref="C3:M101"/>
  <mergeCells count="1">
    <mergeCell ref="C4:C10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1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>
    <row r="1" customFormat="false" ht="180" hidden="false" customHeight="false" outlineLevel="0" collapsed="false">
      <c r="A1" s="67" t="s">
        <v>235</v>
      </c>
      <c r="B1" s="68" t="s">
        <v>236</v>
      </c>
      <c r="C1" s="67" t="s">
        <v>237</v>
      </c>
      <c r="D1" s="69" t="s">
        <v>238</v>
      </c>
      <c r="E1" s="69" t="s">
        <v>239</v>
      </c>
      <c r="F1" s="70" t="s">
        <v>240</v>
      </c>
      <c r="G1" s="71" t="s">
        <v>241</v>
      </c>
      <c r="H1" s="70" t="s">
        <v>242</v>
      </c>
      <c r="I1" s="67" t="s">
        <v>243</v>
      </c>
      <c r="J1" s="67" t="s">
        <v>244</v>
      </c>
      <c r="K1" s="67" t="s">
        <v>245</v>
      </c>
      <c r="L1" s="67" t="s">
        <v>246</v>
      </c>
      <c r="M1" s="67" t="s">
        <v>247</v>
      </c>
      <c r="N1" s="67" t="s">
        <v>248</v>
      </c>
      <c r="O1" s="67" t="s">
        <v>249</v>
      </c>
      <c r="P1" s="67" t="s">
        <v>250</v>
      </c>
      <c r="Q1" s="67" t="s">
        <v>251</v>
      </c>
      <c r="R1" s="67" t="s">
        <v>252</v>
      </c>
      <c r="S1" s="72" t="s">
        <v>253</v>
      </c>
      <c r="T1" s="72" t="s">
        <v>254</v>
      </c>
      <c r="U1" s="72" t="s">
        <v>255</v>
      </c>
      <c r="V1" s="72" t="s">
        <v>256</v>
      </c>
      <c r="W1" s="72" t="s">
        <v>257</v>
      </c>
      <c r="X1" s="72" t="s">
        <v>258</v>
      </c>
      <c r="Y1" s="72" t="s">
        <v>259</v>
      </c>
      <c r="Z1" s="72" t="s">
        <v>260</v>
      </c>
      <c r="AA1" s="72" t="s">
        <v>261</v>
      </c>
      <c r="AB1" s="72" t="s">
        <v>262</v>
      </c>
      <c r="AC1" s="72" t="s">
        <v>263</v>
      </c>
      <c r="AD1" s="72" t="s">
        <v>264</v>
      </c>
      <c r="AE1" s="72" t="s">
        <v>58</v>
      </c>
    </row>
    <row r="2" customFormat="false" ht="103.5" hidden="false" customHeight="false" outlineLevel="0" collapsed="false">
      <c r="A2" s="73" t="n">
        <v>40910</v>
      </c>
      <c r="B2" s="74" t="s">
        <v>265</v>
      </c>
      <c r="C2" s="75" t="n">
        <v>103</v>
      </c>
      <c r="D2" s="76" t="n">
        <v>244007.92</v>
      </c>
      <c r="E2" s="77" t="n">
        <f aca="false">D2</f>
        <v>244007.92</v>
      </c>
      <c r="F2" s="78" t="s">
        <v>266</v>
      </c>
      <c r="G2" s="78" t="s">
        <v>267</v>
      </c>
      <c r="H2" s="78" t="s">
        <v>268</v>
      </c>
      <c r="I2" s="78" t="s">
        <v>269</v>
      </c>
      <c r="J2" s="76" t="n">
        <v>244007.92</v>
      </c>
      <c r="K2" s="79"/>
      <c r="L2" s="76" t="n">
        <v>244007.92</v>
      </c>
      <c r="M2" s="80"/>
      <c r="N2" s="80"/>
      <c r="O2" s="79"/>
      <c r="P2" s="76"/>
      <c r="Q2" s="79"/>
      <c r="R2" s="81" t="n">
        <f aca="false">D2-J2</f>
        <v>0</v>
      </c>
      <c r="S2" s="82" t="n">
        <v>244007.92</v>
      </c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 t="n">
        <f aca="false">SUM(S2:AD2)</f>
        <v>244007.92</v>
      </c>
      <c r="AF2" s="84"/>
    </row>
    <row r="3" customFormat="false" ht="103.5" hidden="false" customHeight="false" outlineLevel="0" collapsed="false">
      <c r="A3" s="73" t="n">
        <v>41214</v>
      </c>
      <c r="B3" s="74" t="s">
        <v>270</v>
      </c>
      <c r="C3" s="75" t="n">
        <v>133</v>
      </c>
      <c r="D3" s="85" t="n">
        <v>246668.31</v>
      </c>
      <c r="E3" s="77" t="n">
        <f aca="false">D3+E2</f>
        <v>490676.23</v>
      </c>
      <c r="F3" s="78" t="s">
        <v>271</v>
      </c>
      <c r="G3" s="78" t="s">
        <v>272</v>
      </c>
      <c r="H3" s="78" t="s">
        <v>273</v>
      </c>
      <c r="I3" s="78" t="s">
        <v>274</v>
      </c>
      <c r="J3" s="76" t="n">
        <v>246668.31</v>
      </c>
      <c r="K3" s="79"/>
      <c r="L3" s="76"/>
      <c r="M3" s="80"/>
      <c r="N3" s="80"/>
      <c r="O3" s="79"/>
      <c r="P3" s="76"/>
      <c r="Q3" s="76" t="n">
        <v>246668.31</v>
      </c>
      <c r="R3" s="81" t="n">
        <f aca="false">D3-J3</f>
        <v>0</v>
      </c>
      <c r="S3" s="82"/>
      <c r="T3" s="82"/>
      <c r="U3" s="82"/>
      <c r="V3" s="82"/>
      <c r="W3" s="82" t="n">
        <v>246668.31</v>
      </c>
      <c r="X3" s="82"/>
      <c r="Y3" s="82"/>
      <c r="Z3" s="82"/>
      <c r="AA3" s="82"/>
      <c r="AB3" s="82"/>
      <c r="AC3" s="82"/>
      <c r="AD3" s="82"/>
      <c r="AE3" s="83" t="n">
        <f aca="false">SUM(S3:AD3)</f>
        <v>246668.31</v>
      </c>
      <c r="AF3" s="84" t="n">
        <f aca="false">J3-AE3</f>
        <v>0</v>
      </c>
    </row>
    <row r="4" customFormat="false" ht="103.5" hidden="false" customHeight="false" outlineLevel="0" collapsed="false">
      <c r="A4" s="73" t="n">
        <v>41243</v>
      </c>
      <c r="B4" s="74" t="s">
        <v>275</v>
      </c>
      <c r="C4" s="75" t="n">
        <v>133</v>
      </c>
      <c r="D4" s="85" t="n">
        <v>500000</v>
      </c>
      <c r="E4" s="77" t="n">
        <f aca="false">D4+E3</f>
        <v>990676.23</v>
      </c>
      <c r="F4" s="78" t="s">
        <v>276</v>
      </c>
      <c r="G4" s="78" t="s">
        <v>277</v>
      </c>
      <c r="H4" s="78" t="s">
        <v>273</v>
      </c>
      <c r="I4" s="78" t="s">
        <v>278</v>
      </c>
      <c r="J4" s="76" t="n">
        <v>500000</v>
      </c>
      <c r="K4" s="79"/>
      <c r="L4" s="76"/>
      <c r="M4" s="80"/>
      <c r="N4" s="80"/>
      <c r="O4" s="79"/>
      <c r="P4" s="76"/>
      <c r="Q4" s="76" t="n">
        <v>500000</v>
      </c>
      <c r="R4" s="81" t="n">
        <f aca="false">D4-J4</f>
        <v>0</v>
      </c>
      <c r="S4" s="82"/>
      <c r="T4" s="82"/>
      <c r="U4" s="82"/>
      <c r="V4" s="82"/>
      <c r="W4" s="82" t="n">
        <v>500000</v>
      </c>
      <c r="X4" s="82"/>
      <c r="Y4" s="82"/>
      <c r="Z4" s="82"/>
      <c r="AA4" s="82"/>
      <c r="AB4" s="82"/>
      <c r="AC4" s="82"/>
      <c r="AD4" s="82"/>
      <c r="AE4" s="83" t="n">
        <f aca="false">SUM(S4:AD4)</f>
        <v>500000</v>
      </c>
      <c r="AF4" s="84" t="n">
        <f aca="false">J4-AE4</f>
        <v>0</v>
      </c>
    </row>
    <row r="5" customFormat="false" ht="103.5" hidden="false" customHeight="false" outlineLevel="0" collapsed="false">
      <c r="A5" s="73" t="n">
        <v>41247</v>
      </c>
      <c r="B5" s="74" t="s">
        <v>279</v>
      </c>
      <c r="C5" s="75" t="n">
        <v>131</v>
      </c>
      <c r="D5" s="85" t="n">
        <v>5000000</v>
      </c>
      <c r="E5" s="77" t="n">
        <f aca="false">D5+E4</f>
        <v>5990676.23</v>
      </c>
      <c r="F5" s="78" t="s">
        <v>276</v>
      </c>
      <c r="G5" s="78" t="s">
        <v>280</v>
      </c>
      <c r="H5" s="78" t="s">
        <v>281</v>
      </c>
      <c r="I5" s="78" t="s">
        <v>280</v>
      </c>
      <c r="J5" s="76" t="n">
        <v>5000000</v>
      </c>
      <c r="K5" s="79"/>
      <c r="L5" s="76"/>
      <c r="M5" s="80"/>
      <c r="N5" s="80"/>
      <c r="O5" s="79"/>
      <c r="P5" s="76" t="n">
        <v>5000000</v>
      </c>
      <c r="Q5" s="79"/>
      <c r="R5" s="81" t="n">
        <f aca="false">D5-J5</f>
        <v>0</v>
      </c>
      <c r="S5" s="82" t="n">
        <v>5000000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 t="n">
        <f aca="false">SUM(S5:AD5)</f>
        <v>5000000</v>
      </c>
      <c r="AF5" s="84"/>
    </row>
    <row r="6" customFormat="false" ht="103.5" hidden="false" customHeight="false" outlineLevel="0" collapsed="false">
      <c r="A6" s="73" t="n">
        <v>41250</v>
      </c>
      <c r="B6" s="74" t="s">
        <v>282</v>
      </c>
      <c r="C6" s="75" t="n">
        <v>101</v>
      </c>
      <c r="D6" s="85" t="n">
        <v>15000</v>
      </c>
      <c r="E6" s="77" t="n">
        <f aca="false">D6+E5</f>
        <v>6005676.23</v>
      </c>
      <c r="F6" s="78" t="s">
        <v>276</v>
      </c>
      <c r="G6" s="78" t="s">
        <v>277</v>
      </c>
      <c r="H6" s="78" t="s">
        <v>283</v>
      </c>
      <c r="I6" s="78" t="s">
        <v>278</v>
      </c>
      <c r="J6" s="76" t="n">
        <v>15000</v>
      </c>
      <c r="K6" s="79"/>
      <c r="L6" s="76"/>
      <c r="M6" s="80"/>
      <c r="N6" s="80"/>
      <c r="O6" s="79"/>
      <c r="P6" s="76"/>
      <c r="Q6" s="76" t="n">
        <v>15000</v>
      </c>
      <c r="R6" s="81" t="n">
        <f aca="false">D6-J6</f>
        <v>0</v>
      </c>
      <c r="S6" s="82" t="n">
        <v>15000</v>
      </c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3" t="n">
        <f aca="false">SUM(S6:AD6)</f>
        <v>15000</v>
      </c>
      <c r="AF6" s="84"/>
    </row>
    <row r="7" customFormat="false" ht="103.5" hidden="false" customHeight="false" outlineLevel="0" collapsed="false">
      <c r="A7" s="86" t="n">
        <v>41276</v>
      </c>
      <c r="B7" s="87" t="s">
        <v>284</v>
      </c>
      <c r="C7" s="75" t="n">
        <v>131</v>
      </c>
      <c r="D7" s="85" t="n">
        <v>5000000</v>
      </c>
      <c r="E7" s="77" t="n">
        <f aca="false">E6+D7</f>
        <v>11005676.23</v>
      </c>
      <c r="F7" s="78" t="s">
        <v>276</v>
      </c>
      <c r="G7" s="78" t="s">
        <v>280</v>
      </c>
      <c r="H7" s="78" t="s">
        <v>281</v>
      </c>
      <c r="I7" s="78" t="s">
        <v>280</v>
      </c>
      <c r="J7" s="76" t="n">
        <v>5000000</v>
      </c>
      <c r="K7" s="76"/>
      <c r="L7" s="76"/>
      <c r="M7" s="80"/>
      <c r="N7" s="80"/>
      <c r="O7" s="79"/>
      <c r="P7" s="76" t="n">
        <v>5000000</v>
      </c>
      <c r="Q7" s="79"/>
      <c r="R7" s="81" t="n">
        <f aca="false">D7-J7</f>
        <v>0</v>
      </c>
      <c r="S7" s="82"/>
      <c r="T7" s="82" t="n">
        <v>5000000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3" t="n">
        <f aca="false">SUM(S7:AD7)</f>
        <v>5000000</v>
      </c>
      <c r="AF7" s="84" t="n">
        <f aca="false">J7-AE7</f>
        <v>0</v>
      </c>
    </row>
    <row r="8" customFormat="false" ht="103.5" hidden="false" customHeight="false" outlineLevel="0" collapsed="false">
      <c r="A8" s="86" t="n">
        <v>41276</v>
      </c>
      <c r="B8" s="87" t="s">
        <v>285</v>
      </c>
      <c r="C8" s="75" t="n">
        <v>133</v>
      </c>
      <c r="D8" s="85" t="n">
        <v>1723000</v>
      </c>
      <c r="E8" s="77" t="n">
        <f aca="false">E7+D8</f>
        <v>12728676.23</v>
      </c>
      <c r="F8" s="78" t="s">
        <v>276</v>
      </c>
      <c r="G8" s="78" t="s">
        <v>277</v>
      </c>
      <c r="H8" s="78" t="s">
        <v>273</v>
      </c>
      <c r="I8" s="78" t="s">
        <v>278</v>
      </c>
      <c r="J8" s="76" t="n">
        <v>1723000</v>
      </c>
      <c r="K8" s="76"/>
      <c r="L8" s="76"/>
      <c r="M8" s="80"/>
      <c r="N8" s="80"/>
      <c r="O8" s="79"/>
      <c r="P8" s="76"/>
      <c r="Q8" s="76" t="n">
        <v>1723000</v>
      </c>
      <c r="R8" s="81" t="n">
        <f aca="false">D8-J8</f>
        <v>0</v>
      </c>
      <c r="S8" s="82"/>
      <c r="T8" s="82" t="n">
        <v>1723000</v>
      </c>
      <c r="U8" s="82"/>
      <c r="V8" s="82"/>
      <c r="W8" s="82"/>
      <c r="X8" s="82"/>
      <c r="Y8" s="82"/>
      <c r="Z8" s="82"/>
      <c r="AA8" s="82"/>
      <c r="AB8" s="82"/>
      <c r="AC8" s="82"/>
      <c r="AD8" s="82"/>
      <c r="AE8" s="83" t="n">
        <f aca="false">SUM(S8:AD8)</f>
        <v>1723000</v>
      </c>
      <c r="AF8" s="84" t="n">
        <f aca="false">J8-AE8</f>
        <v>0</v>
      </c>
    </row>
    <row r="9" customFormat="false" ht="103.5" hidden="false" customHeight="false" outlineLevel="0" collapsed="false">
      <c r="A9" s="86" t="n">
        <v>41276</v>
      </c>
      <c r="B9" s="87" t="s">
        <v>286</v>
      </c>
      <c r="C9" s="75" t="n">
        <v>133</v>
      </c>
      <c r="D9" s="85" t="n">
        <v>1681000</v>
      </c>
      <c r="E9" s="77" t="n">
        <f aca="false">E8+D9</f>
        <v>14409676.23</v>
      </c>
      <c r="F9" s="78" t="s">
        <v>276</v>
      </c>
      <c r="G9" s="78" t="s">
        <v>277</v>
      </c>
      <c r="H9" s="78" t="s">
        <v>273</v>
      </c>
      <c r="I9" s="78" t="s">
        <v>278</v>
      </c>
      <c r="J9" s="76" t="n">
        <v>1681000</v>
      </c>
      <c r="K9" s="76"/>
      <c r="L9" s="76"/>
      <c r="M9" s="80"/>
      <c r="N9" s="80"/>
      <c r="O9" s="79"/>
      <c r="P9" s="76"/>
      <c r="Q9" s="76" t="n">
        <v>1681000</v>
      </c>
      <c r="R9" s="81" t="n">
        <f aca="false">D9-J9</f>
        <v>0</v>
      </c>
      <c r="S9" s="82"/>
      <c r="T9" s="82" t="n">
        <v>1681000</v>
      </c>
      <c r="U9" s="82"/>
      <c r="V9" s="82"/>
      <c r="W9" s="82"/>
      <c r="X9" s="82"/>
      <c r="Y9" s="82"/>
      <c r="Z9" s="82"/>
      <c r="AA9" s="82"/>
      <c r="AB9" s="82"/>
      <c r="AC9" s="82"/>
      <c r="AD9" s="82"/>
      <c r="AE9" s="83" t="n">
        <f aca="false">SUM(S9:AD9)</f>
        <v>1681000</v>
      </c>
      <c r="AF9" s="84" t="n">
        <f aca="false">J9-AE9</f>
        <v>0</v>
      </c>
    </row>
    <row r="10" customFormat="false" ht="103.5" hidden="false" customHeight="false" outlineLevel="0" collapsed="false">
      <c r="A10" s="86" t="n">
        <v>41276</v>
      </c>
      <c r="B10" s="87" t="s">
        <v>287</v>
      </c>
      <c r="C10" s="75" t="n">
        <v>133</v>
      </c>
      <c r="D10" s="85" t="n">
        <v>3518000</v>
      </c>
      <c r="E10" s="77" t="n">
        <f aca="false">E9+D10</f>
        <v>17927676.23</v>
      </c>
      <c r="F10" s="78" t="s">
        <v>276</v>
      </c>
      <c r="G10" s="78" t="s">
        <v>277</v>
      </c>
      <c r="H10" s="78" t="s">
        <v>273</v>
      </c>
      <c r="I10" s="78" t="s">
        <v>278</v>
      </c>
      <c r="J10" s="76" t="n">
        <v>3518000</v>
      </c>
      <c r="K10" s="76"/>
      <c r="L10" s="76"/>
      <c r="M10" s="80"/>
      <c r="N10" s="80"/>
      <c r="O10" s="79"/>
      <c r="P10" s="76"/>
      <c r="Q10" s="76" t="n">
        <v>3518000</v>
      </c>
      <c r="R10" s="81" t="n">
        <f aca="false">D10-J10</f>
        <v>0</v>
      </c>
      <c r="S10" s="82"/>
      <c r="T10" s="82" t="n">
        <v>3518000</v>
      </c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3" t="n">
        <f aca="false">SUM(S10:AD10)</f>
        <v>3518000</v>
      </c>
      <c r="AF10" s="84" t="n">
        <f aca="false">J10-AE10</f>
        <v>0</v>
      </c>
    </row>
    <row r="11" customFormat="false" ht="103.5" hidden="false" customHeight="false" outlineLevel="0" collapsed="false">
      <c r="A11" s="86" t="n">
        <v>41276</v>
      </c>
      <c r="B11" s="87" t="s">
        <v>288</v>
      </c>
      <c r="C11" s="75" t="n">
        <v>133</v>
      </c>
      <c r="D11" s="85" t="n">
        <v>1078000</v>
      </c>
      <c r="E11" s="77" t="n">
        <f aca="false">E10+D11</f>
        <v>19005676.23</v>
      </c>
      <c r="F11" s="78" t="s">
        <v>276</v>
      </c>
      <c r="G11" s="78" t="s">
        <v>277</v>
      </c>
      <c r="H11" s="78" t="s">
        <v>273</v>
      </c>
      <c r="I11" s="78" t="s">
        <v>278</v>
      </c>
      <c r="J11" s="76" t="n">
        <v>1078000</v>
      </c>
      <c r="K11" s="76"/>
      <c r="L11" s="76"/>
      <c r="M11" s="80"/>
      <c r="N11" s="80"/>
      <c r="O11" s="79"/>
      <c r="P11" s="76"/>
      <c r="Q11" s="76" t="n">
        <v>1078000</v>
      </c>
      <c r="R11" s="81" t="n">
        <f aca="false">D11-J11</f>
        <v>0</v>
      </c>
      <c r="S11" s="82"/>
      <c r="T11" s="82" t="n">
        <v>1078000</v>
      </c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 t="n">
        <f aca="false">SUM(S11:AD11)</f>
        <v>1078000</v>
      </c>
      <c r="AF11" s="84" t="n">
        <f aca="false">J11-AE11</f>
        <v>0</v>
      </c>
    </row>
    <row r="12" customFormat="false" ht="138" hidden="false" customHeight="false" outlineLevel="0" collapsed="false">
      <c r="A12" s="86" t="n">
        <v>41276</v>
      </c>
      <c r="B12" s="87" t="s">
        <v>289</v>
      </c>
      <c r="C12" s="75" t="n">
        <v>133</v>
      </c>
      <c r="D12" s="85" t="n">
        <v>320000</v>
      </c>
      <c r="E12" s="77" t="n">
        <f aca="false">E11+D12</f>
        <v>19325676.23</v>
      </c>
      <c r="F12" s="78" t="s">
        <v>88</v>
      </c>
      <c r="G12" s="78" t="s">
        <v>272</v>
      </c>
      <c r="H12" s="78" t="s">
        <v>273</v>
      </c>
      <c r="I12" s="78" t="s">
        <v>290</v>
      </c>
      <c r="J12" s="76" t="n">
        <v>320000</v>
      </c>
      <c r="K12" s="76"/>
      <c r="L12" s="76"/>
      <c r="M12" s="80"/>
      <c r="N12" s="80"/>
      <c r="O12" s="79"/>
      <c r="P12" s="79"/>
      <c r="Q12" s="76" t="n">
        <v>320000</v>
      </c>
      <c r="R12" s="81" t="n">
        <f aca="false">D12-J12</f>
        <v>0</v>
      </c>
      <c r="S12" s="82"/>
      <c r="T12" s="82" t="n">
        <v>320000</v>
      </c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 t="n">
        <f aca="false">SUM(S12:AD12)</f>
        <v>320000</v>
      </c>
      <c r="AF12" s="84" t="n">
        <f aca="false">J12-AE12</f>
        <v>0</v>
      </c>
    </row>
    <row r="13" customFormat="false" ht="103.5" hidden="false" customHeight="false" outlineLevel="0" collapsed="false">
      <c r="A13" s="86" t="n">
        <v>41276</v>
      </c>
      <c r="B13" s="87" t="s">
        <v>291</v>
      </c>
      <c r="C13" s="75" t="n">
        <v>133</v>
      </c>
      <c r="D13" s="85" t="n">
        <v>300000</v>
      </c>
      <c r="E13" s="77" t="n">
        <f aca="false">E12+D13</f>
        <v>19625676.23</v>
      </c>
      <c r="F13" s="78" t="s">
        <v>89</v>
      </c>
      <c r="G13" s="78" t="s">
        <v>272</v>
      </c>
      <c r="H13" s="78" t="s">
        <v>273</v>
      </c>
      <c r="I13" s="78" t="s">
        <v>292</v>
      </c>
      <c r="J13" s="76" t="n">
        <v>300000</v>
      </c>
      <c r="K13" s="76"/>
      <c r="L13" s="76"/>
      <c r="M13" s="80"/>
      <c r="N13" s="80"/>
      <c r="O13" s="79"/>
      <c r="P13" s="79"/>
      <c r="Q13" s="76" t="n">
        <v>300000</v>
      </c>
      <c r="R13" s="81" t="n">
        <f aca="false">D13-J13</f>
        <v>0</v>
      </c>
      <c r="S13" s="82"/>
      <c r="T13" s="82" t="n">
        <v>300000</v>
      </c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3" t="n">
        <f aca="false">SUM(S13:AD13)</f>
        <v>300000</v>
      </c>
      <c r="AF13" s="84" t="n">
        <f aca="false">J13-AE13</f>
        <v>0</v>
      </c>
    </row>
    <row r="14" customFormat="false" ht="138" hidden="false" customHeight="false" outlineLevel="0" collapsed="false">
      <c r="A14" s="86" t="n">
        <v>41276</v>
      </c>
      <c r="B14" s="87" t="s">
        <v>293</v>
      </c>
      <c r="C14" s="75" t="n">
        <v>103</v>
      </c>
      <c r="D14" s="85" t="n">
        <v>444479.29</v>
      </c>
      <c r="E14" s="77" t="n">
        <f aca="false">E13+D14</f>
        <v>20070155.52</v>
      </c>
      <c r="F14" s="78" t="s">
        <v>88</v>
      </c>
      <c r="G14" s="78" t="s">
        <v>272</v>
      </c>
      <c r="H14" s="78" t="s">
        <v>268</v>
      </c>
      <c r="I14" s="78" t="s">
        <v>290</v>
      </c>
      <c r="J14" s="76" t="n">
        <v>444479.29</v>
      </c>
      <c r="K14" s="76"/>
      <c r="L14" s="76" t="n">
        <v>444479.29</v>
      </c>
      <c r="M14" s="80"/>
      <c r="N14" s="80"/>
      <c r="O14" s="79"/>
      <c r="P14" s="79"/>
      <c r="Q14" s="79"/>
      <c r="R14" s="81" t="n">
        <f aca="false">D14-J14</f>
        <v>0</v>
      </c>
      <c r="S14" s="82"/>
      <c r="T14" s="82" t="n">
        <v>444479.29</v>
      </c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 t="n">
        <f aca="false">SUM(S14:AD14)</f>
        <v>444479.29</v>
      </c>
      <c r="AF14" s="84" t="n">
        <f aca="false">J14-AE14</f>
        <v>0</v>
      </c>
    </row>
    <row r="15" customFormat="false" ht="103.5" hidden="false" customHeight="false" outlineLevel="0" collapsed="false">
      <c r="A15" s="86" t="n">
        <v>41276</v>
      </c>
      <c r="B15" s="87" t="s">
        <v>294</v>
      </c>
      <c r="C15" s="75" t="n">
        <v>103</v>
      </c>
      <c r="D15" s="85" t="n">
        <v>15585232.8</v>
      </c>
      <c r="E15" s="77" t="n">
        <f aca="false">E14+D15</f>
        <v>35655388.32</v>
      </c>
      <c r="F15" s="78" t="s">
        <v>266</v>
      </c>
      <c r="G15" s="78" t="s">
        <v>267</v>
      </c>
      <c r="H15" s="78" t="s">
        <v>268</v>
      </c>
      <c r="I15" s="78" t="s">
        <v>269</v>
      </c>
      <c r="J15" s="76" t="n">
        <f aca="false">4640619.89+4861944.91+6082668</f>
        <v>15585232.8</v>
      </c>
      <c r="K15" s="76"/>
      <c r="L15" s="76" t="n">
        <f aca="false">4640619.89+4861944.91+6082668</f>
        <v>15585232.8</v>
      </c>
      <c r="M15" s="80"/>
      <c r="N15" s="80"/>
      <c r="O15" s="79"/>
      <c r="P15" s="79"/>
      <c r="Q15" s="79"/>
      <c r="R15" s="81" t="n">
        <f aca="false">D15-J15</f>
        <v>0</v>
      </c>
      <c r="S15" s="82"/>
      <c r="T15" s="82" t="n">
        <v>4640619.89</v>
      </c>
      <c r="U15" s="82"/>
      <c r="V15" s="82"/>
      <c r="W15" s="82" t="n">
        <v>4861944.91</v>
      </c>
      <c r="X15" s="82"/>
      <c r="Y15" s="82" t="n">
        <v>6082668</v>
      </c>
      <c r="Z15" s="82"/>
      <c r="AA15" s="82"/>
      <c r="AB15" s="82"/>
      <c r="AC15" s="82"/>
      <c r="AD15" s="82"/>
      <c r="AE15" s="83" t="n">
        <f aca="false">SUM(S15:AD15)</f>
        <v>15585232.8</v>
      </c>
      <c r="AF15" s="84" t="n">
        <f aca="false">J15-AE15</f>
        <v>0</v>
      </c>
    </row>
    <row r="16" customFormat="false" ht="103.5" hidden="false" customHeight="false" outlineLevel="0" collapsed="false">
      <c r="A16" s="86" t="n">
        <v>41276</v>
      </c>
      <c r="B16" s="87" t="s">
        <v>295</v>
      </c>
      <c r="C16" s="75" t="n">
        <v>103</v>
      </c>
      <c r="D16" s="85" t="n">
        <v>826500</v>
      </c>
      <c r="E16" s="77" t="n">
        <f aca="false">E15+D16</f>
        <v>36481888.32</v>
      </c>
      <c r="F16" s="78" t="s">
        <v>266</v>
      </c>
      <c r="G16" s="78" t="s">
        <v>267</v>
      </c>
      <c r="H16" s="78" t="s">
        <v>268</v>
      </c>
      <c r="I16" s="78" t="s">
        <v>269</v>
      </c>
      <c r="J16" s="76" t="n">
        <f aca="false">104000+300000</f>
        <v>404000</v>
      </c>
      <c r="K16" s="76"/>
      <c r="L16" s="76" t="n">
        <f aca="false">104000+300000</f>
        <v>404000</v>
      </c>
      <c r="M16" s="80"/>
      <c r="N16" s="80"/>
      <c r="O16" s="79"/>
      <c r="P16" s="79"/>
      <c r="Q16" s="76"/>
      <c r="R16" s="81" t="n">
        <f aca="false">D16-J16</f>
        <v>422500</v>
      </c>
      <c r="S16" s="82"/>
      <c r="T16" s="82"/>
      <c r="U16" s="82"/>
      <c r="V16" s="82"/>
      <c r="W16" s="82"/>
      <c r="X16" s="82" t="n">
        <v>104000</v>
      </c>
      <c r="Y16" s="82"/>
      <c r="Z16" s="82"/>
      <c r="AA16" s="82" t="n">
        <v>300000</v>
      </c>
      <c r="AB16" s="82"/>
      <c r="AC16" s="82"/>
      <c r="AD16" s="82"/>
      <c r="AE16" s="83" t="n">
        <f aca="false">SUM(S16:AD16)</f>
        <v>404000</v>
      </c>
      <c r="AF16" s="84" t="n">
        <f aca="false">J16-AE16</f>
        <v>0</v>
      </c>
    </row>
    <row r="17" customFormat="false" ht="103.5" hidden="false" customHeight="false" outlineLevel="0" collapsed="false">
      <c r="A17" s="86" t="n">
        <v>41276</v>
      </c>
      <c r="B17" s="87" t="s">
        <v>296</v>
      </c>
      <c r="C17" s="75" t="n">
        <v>103</v>
      </c>
      <c r="D17" s="85" t="n">
        <v>3805617.03</v>
      </c>
      <c r="E17" s="77" t="n">
        <f aca="false">E16+D17</f>
        <v>40287505.35</v>
      </c>
      <c r="F17" s="78" t="s">
        <v>266</v>
      </c>
      <c r="G17" s="78" t="s">
        <v>267</v>
      </c>
      <c r="H17" s="78" t="s">
        <v>268</v>
      </c>
      <c r="I17" s="78" t="s">
        <v>269</v>
      </c>
      <c r="J17" s="76" t="n">
        <f aca="false">1274000+2000000</f>
        <v>3274000</v>
      </c>
      <c r="K17" s="76"/>
      <c r="L17" s="76" t="n">
        <f aca="false">1274000+2000000</f>
        <v>3274000</v>
      </c>
      <c r="M17" s="80"/>
      <c r="N17" s="80"/>
      <c r="O17" s="79"/>
      <c r="P17" s="79"/>
      <c r="Q17" s="76"/>
      <c r="R17" s="81" t="n">
        <f aca="false">D17-J17</f>
        <v>531617.03</v>
      </c>
      <c r="S17" s="82"/>
      <c r="T17" s="82"/>
      <c r="U17" s="82"/>
      <c r="V17" s="82"/>
      <c r="W17" s="82"/>
      <c r="X17" s="82" t="n">
        <v>1274000</v>
      </c>
      <c r="Y17" s="82" t="n">
        <v>2000000</v>
      </c>
      <c r="Z17" s="82"/>
      <c r="AA17" s="82"/>
      <c r="AB17" s="82"/>
      <c r="AC17" s="82"/>
      <c r="AD17" s="82"/>
      <c r="AE17" s="83" t="n">
        <f aca="false">SUM(S17:AD17)</f>
        <v>3274000</v>
      </c>
      <c r="AF17" s="84" t="n">
        <f aca="false">J17-AE17</f>
        <v>0</v>
      </c>
    </row>
    <row r="18" customFormat="false" ht="103.5" hidden="false" customHeight="false" outlineLevel="0" collapsed="false">
      <c r="A18" s="88" t="n">
        <v>41276</v>
      </c>
      <c r="B18" s="89" t="s">
        <v>297</v>
      </c>
      <c r="C18" s="90" t="n">
        <v>103</v>
      </c>
      <c r="D18" s="91" t="n">
        <v>3225000</v>
      </c>
      <c r="E18" s="91" t="n">
        <f aca="false">E17+D18</f>
        <v>43512505.35</v>
      </c>
      <c r="F18" s="92" t="s">
        <v>266</v>
      </c>
      <c r="G18" s="92" t="s">
        <v>267</v>
      </c>
      <c r="H18" s="92" t="s">
        <v>268</v>
      </c>
      <c r="I18" s="92" t="s">
        <v>269</v>
      </c>
      <c r="J18" s="93" t="n">
        <v>3225000</v>
      </c>
      <c r="K18" s="93"/>
      <c r="L18" s="93" t="n">
        <v>3225000</v>
      </c>
      <c r="M18" s="94"/>
      <c r="N18" s="94"/>
      <c r="O18" s="95"/>
      <c r="P18" s="93"/>
      <c r="Q18" s="95"/>
      <c r="R18" s="96" t="n">
        <f aca="false">D18-J18</f>
        <v>0</v>
      </c>
      <c r="S18" s="97"/>
      <c r="T18" s="97"/>
      <c r="U18" s="98"/>
      <c r="V18" s="97"/>
      <c r="W18" s="97"/>
      <c r="X18" s="97"/>
      <c r="Y18" s="97"/>
      <c r="Z18" s="97" t="n">
        <v>3225000</v>
      </c>
      <c r="AA18" s="97"/>
      <c r="AB18" s="97"/>
      <c r="AC18" s="97"/>
      <c r="AD18" s="97"/>
      <c r="AE18" s="99" t="n">
        <f aca="false">SUM(S18:AD18)</f>
        <v>3225000</v>
      </c>
      <c r="AF18" s="84" t="n">
        <f aca="false">J18-AE18</f>
        <v>0</v>
      </c>
    </row>
    <row r="19" customFormat="false" ht="103.5" hidden="false" customHeight="false" outlineLevel="0" collapsed="false">
      <c r="A19" s="86" t="n">
        <v>41276</v>
      </c>
      <c r="B19" s="87" t="s">
        <v>298</v>
      </c>
      <c r="C19" s="75" t="n">
        <v>103</v>
      </c>
      <c r="D19" s="85" t="n">
        <v>700000</v>
      </c>
      <c r="E19" s="77" t="n">
        <f aca="false">E18+D19</f>
        <v>44212505.35</v>
      </c>
      <c r="F19" s="78" t="s">
        <v>266</v>
      </c>
      <c r="G19" s="78" t="s">
        <v>267</v>
      </c>
      <c r="H19" s="78" t="s">
        <v>268</v>
      </c>
      <c r="I19" s="78" t="s">
        <v>269</v>
      </c>
      <c r="J19" s="76" t="n">
        <v>700000</v>
      </c>
      <c r="K19" s="76"/>
      <c r="L19" s="76" t="n">
        <v>700000</v>
      </c>
      <c r="M19" s="80"/>
      <c r="N19" s="80"/>
      <c r="O19" s="79"/>
      <c r="P19" s="79"/>
      <c r="Q19" s="76"/>
      <c r="R19" s="81" t="n">
        <f aca="false">D19-J19</f>
        <v>0</v>
      </c>
      <c r="S19" s="82"/>
      <c r="T19" s="82"/>
      <c r="U19" s="82"/>
      <c r="V19" s="82"/>
      <c r="W19" s="82"/>
      <c r="X19" s="82" t="n">
        <v>700000</v>
      </c>
      <c r="Y19" s="82"/>
      <c r="Z19" s="82"/>
      <c r="AA19" s="82"/>
      <c r="AB19" s="82"/>
      <c r="AC19" s="82"/>
      <c r="AD19" s="82"/>
      <c r="AE19" s="83" t="n">
        <f aca="false">SUM(S19:AD19)</f>
        <v>700000</v>
      </c>
      <c r="AF19" s="84" t="n">
        <f aca="false">J19-AE19</f>
        <v>0</v>
      </c>
    </row>
    <row r="20" customFormat="false" ht="103.5" hidden="false" customHeight="false" outlineLevel="0" collapsed="false">
      <c r="A20" s="86" t="n">
        <v>41276</v>
      </c>
      <c r="B20" s="87" t="s">
        <v>299</v>
      </c>
      <c r="C20" s="75" t="n">
        <v>131</v>
      </c>
      <c r="D20" s="85" t="n">
        <v>5000000</v>
      </c>
      <c r="E20" s="77" t="n">
        <f aca="false">E19+D20</f>
        <v>49212505.35</v>
      </c>
      <c r="F20" s="78" t="s">
        <v>276</v>
      </c>
      <c r="G20" s="78" t="s">
        <v>280</v>
      </c>
      <c r="H20" s="78" t="s">
        <v>281</v>
      </c>
      <c r="I20" s="78" t="s">
        <v>280</v>
      </c>
      <c r="J20" s="76" t="n">
        <v>5000000</v>
      </c>
      <c r="K20" s="76"/>
      <c r="L20" s="76"/>
      <c r="M20" s="80"/>
      <c r="N20" s="80"/>
      <c r="O20" s="79"/>
      <c r="P20" s="79" t="n">
        <v>5000000</v>
      </c>
      <c r="Q20" s="76"/>
      <c r="R20" s="81" t="n">
        <f aca="false">D20-J20</f>
        <v>0</v>
      </c>
      <c r="S20" s="82"/>
      <c r="T20" s="82"/>
      <c r="U20" s="82" t="n">
        <v>5000000</v>
      </c>
      <c r="V20" s="82"/>
      <c r="W20" s="82"/>
      <c r="X20" s="82"/>
      <c r="Y20" s="82"/>
      <c r="Z20" s="82"/>
      <c r="AA20" s="82"/>
      <c r="AB20" s="82"/>
      <c r="AC20" s="82"/>
      <c r="AD20" s="82"/>
      <c r="AE20" s="83" t="n">
        <f aca="false">SUM(S20:AD20)</f>
        <v>5000000</v>
      </c>
      <c r="AF20" s="84" t="n">
        <f aca="false">J20-AE20</f>
        <v>0</v>
      </c>
    </row>
    <row r="21" customFormat="false" ht="69" hidden="false" customHeight="false" outlineLevel="0" collapsed="false">
      <c r="A21" s="86" t="n">
        <v>41276</v>
      </c>
      <c r="B21" s="87" t="s">
        <v>300</v>
      </c>
      <c r="C21" s="75" t="n">
        <v>102</v>
      </c>
      <c r="D21" s="85" t="n">
        <f aca="false">3302054.42+100</f>
        <v>3302154.42</v>
      </c>
      <c r="E21" s="77" t="n">
        <f aca="false">E20+D21</f>
        <v>52514659.77</v>
      </c>
      <c r="F21" s="78" t="s">
        <v>301</v>
      </c>
      <c r="G21" s="78" t="s">
        <v>302</v>
      </c>
      <c r="H21" s="78" t="s">
        <v>303</v>
      </c>
      <c r="I21" s="78" t="s">
        <v>304</v>
      </c>
      <c r="J21" s="76" t="n">
        <f aca="false">1348196.47+1953957.95</f>
        <v>3302154.42</v>
      </c>
      <c r="K21" s="76" t="n">
        <f aca="false">1348196.47+1953957.95</f>
        <v>3302154.42</v>
      </c>
      <c r="L21" s="76"/>
      <c r="M21" s="80"/>
      <c r="N21" s="80"/>
      <c r="O21" s="79"/>
      <c r="P21" s="79"/>
      <c r="Q21" s="76"/>
      <c r="R21" s="81" t="n">
        <f aca="false">D21-J21</f>
        <v>0</v>
      </c>
      <c r="S21" s="82"/>
      <c r="T21" s="82"/>
      <c r="U21" s="82" t="n">
        <f aca="false">1348196.47+1953957.95</f>
        <v>3302154.42</v>
      </c>
      <c r="V21" s="82"/>
      <c r="W21" s="82"/>
      <c r="X21" s="82"/>
      <c r="Y21" s="82"/>
      <c r="Z21" s="82"/>
      <c r="AA21" s="82"/>
      <c r="AB21" s="82"/>
      <c r="AC21" s="82"/>
      <c r="AD21" s="82"/>
      <c r="AE21" s="83" t="n">
        <f aca="false">SUM(S21:AD21)</f>
        <v>3302154.42</v>
      </c>
      <c r="AF21" s="84" t="n">
        <f aca="false">J21-AE21</f>
        <v>0</v>
      </c>
    </row>
    <row r="22" customFormat="false" ht="103.5" hidden="false" customHeight="false" outlineLevel="0" collapsed="false">
      <c r="A22" s="86" t="n">
        <v>41276</v>
      </c>
      <c r="B22" s="87" t="s">
        <v>305</v>
      </c>
      <c r="C22" s="75" t="n">
        <v>103</v>
      </c>
      <c r="D22" s="85" t="n">
        <v>1500000</v>
      </c>
      <c r="E22" s="77" t="n">
        <f aca="false">E21+D22</f>
        <v>54014659.77</v>
      </c>
      <c r="F22" s="78" t="s">
        <v>91</v>
      </c>
      <c r="G22" s="78" t="s">
        <v>272</v>
      </c>
      <c r="H22" s="78" t="s">
        <v>268</v>
      </c>
      <c r="I22" s="78" t="s">
        <v>306</v>
      </c>
      <c r="J22" s="76" t="n">
        <f aca="false">683374.44+136731.35+214909.92</f>
        <v>1035015.71</v>
      </c>
      <c r="K22" s="76"/>
      <c r="L22" s="76" t="n">
        <f aca="false">683374.44+136731.35+214909.92</f>
        <v>1035015.71</v>
      </c>
      <c r="M22" s="80"/>
      <c r="N22" s="80"/>
      <c r="O22" s="79"/>
      <c r="P22" s="79"/>
      <c r="Q22" s="76"/>
      <c r="R22" s="81" t="n">
        <f aca="false">D22-J22</f>
        <v>464984.29</v>
      </c>
      <c r="S22" s="82"/>
      <c r="T22" s="82"/>
      <c r="U22" s="82"/>
      <c r="V22" s="82" t="n">
        <v>683374.44</v>
      </c>
      <c r="W22" s="82"/>
      <c r="X22" s="82" t="n">
        <v>136731.35</v>
      </c>
      <c r="Y22" s="82"/>
      <c r="Z22" s="82"/>
      <c r="AA22" s="82" t="n">
        <v>214909.92</v>
      </c>
      <c r="AB22" s="82"/>
      <c r="AC22" s="82"/>
      <c r="AD22" s="82"/>
      <c r="AE22" s="83" t="n">
        <f aca="false">SUM(S22:AD22)</f>
        <v>1035015.71</v>
      </c>
      <c r="AF22" s="84" t="n">
        <f aca="false">J22-AE22</f>
        <v>0</v>
      </c>
    </row>
    <row r="23" customFormat="false" ht="103.5" hidden="false" customHeight="false" outlineLevel="0" collapsed="false">
      <c r="A23" s="86" t="n">
        <v>41276</v>
      </c>
      <c r="B23" s="87" t="s">
        <v>307</v>
      </c>
      <c r="C23" s="75" t="n">
        <v>103</v>
      </c>
      <c r="D23" s="85" t="n">
        <v>136358.44</v>
      </c>
      <c r="E23" s="77" t="n">
        <f aca="false">E22+D23</f>
        <v>54151018.21</v>
      </c>
      <c r="F23" s="78" t="s">
        <v>92</v>
      </c>
      <c r="G23" s="78" t="s">
        <v>272</v>
      </c>
      <c r="H23" s="78" t="s">
        <v>268</v>
      </c>
      <c r="I23" s="78" t="s">
        <v>308</v>
      </c>
      <c r="J23" s="76" t="n">
        <v>136358.44</v>
      </c>
      <c r="K23" s="76"/>
      <c r="L23" s="76" t="n">
        <v>136358.44</v>
      </c>
      <c r="M23" s="80"/>
      <c r="N23" s="80"/>
      <c r="O23" s="79"/>
      <c r="P23" s="79"/>
      <c r="Q23" s="76"/>
      <c r="R23" s="81" t="n">
        <f aca="false">D23-J23</f>
        <v>0</v>
      </c>
      <c r="S23" s="82"/>
      <c r="T23" s="82"/>
      <c r="U23" s="82" t="n">
        <v>136358.44</v>
      </c>
      <c r="V23" s="82"/>
      <c r="W23" s="82"/>
      <c r="X23" s="82"/>
      <c r="Y23" s="82"/>
      <c r="Z23" s="82"/>
      <c r="AA23" s="82"/>
      <c r="AB23" s="82"/>
      <c r="AC23" s="82"/>
      <c r="AD23" s="82"/>
      <c r="AE23" s="83" t="n">
        <f aca="false">SUM(S23:AD23)</f>
        <v>136358.44</v>
      </c>
      <c r="AF23" s="84" t="n">
        <f aca="false">J23-AE23</f>
        <v>0</v>
      </c>
    </row>
    <row r="24" customFormat="false" ht="103.5" hidden="false" customHeight="false" outlineLevel="0" collapsed="false">
      <c r="A24" s="86" t="n">
        <v>41276</v>
      </c>
      <c r="B24" s="87" t="s">
        <v>309</v>
      </c>
      <c r="C24" s="75" t="n">
        <v>131</v>
      </c>
      <c r="D24" s="85" t="n">
        <v>3267000</v>
      </c>
      <c r="E24" s="77" t="n">
        <f aca="false">E23+D24</f>
        <v>57418018.21</v>
      </c>
      <c r="F24" s="78" t="s">
        <v>276</v>
      </c>
      <c r="G24" s="78" t="s">
        <v>280</v>
      </c>
      <c r="H24" s="78" t="s">
        <v>281</v>
      </c>
      <c r="I24" s="78" t="s">
        <v>280</v>
      </c>
      <c r="J24" s="76" t="n">
        <v>3267000</v>
      </c>
      <c r="K24" s="76"/>
      <c r="L24" s="76"/>
      <c r="M24" s="80"/>
      <c r="N24" s="80"/>
      <c r="O24" s="79"/>
      <c r="P24" s="76" t="n">
        <v>3267000</v>
      </c>
      <c r="Q24" s="76"/>
      <c r="R24" s="81" t="n">
        <f aca="false">D24-J24</f>
        <v>0</v>
      </c>
      <c r="S24" s="82"/>
      <c r="T24" s="82"/>
      <c r="U24" s="82"/>
      <c r="V24" s="82" t="n">
        <v>3267000</v>
      </c>
      <c r="W24" s="82"/>
      <c r="X24" s="82"/>
      <c r="Y24" s="82"/>
      <c r="Z24" s="82"/>
      <c r="AA24" s="82"/>
      <c r="AB24" s="82"/>
      <c r="AC24" s="82"/>
      <c r="AD24" s="82"/>
      <c r="AE24" s="83" t="n">
        <f aca="false">SUM(S24:AD24)</f>
        <v>3267000</v>
      </c>
      <c r="AF24" s="84" t="n">
        <f aca="false">J24-AE24</f>
        <v>0</v>
      </c>
    </row>
    <row r="25" customFormat="false" ht="86.25" hidden="false" customHeight="false" outlineLevel="0" collapsed="false">
      <c r="A25" s="86" t="n">
        <v>41276</v>
      </c>
      <c r="B25" s="87" t="s">
        <v>310</v>
      </c>
      <c r="C25" s="75" t="n">
        <v>103</v>
      </c>
      <c r="D25" s="85" t="n">
        <v>772500</v>
      </c>
      <c r="E25" s="77" t="n">
        <f aca="false">E24+D25</f>
        <v>58190518.21</v>
      </c>
      <c r="F25" s="78" t="s">
        <v>266</v>
      </c>
      <c r="G25" s="78" t="s">
        <v>267</v>
      </c>
      <c r="H25" s="78"/>
      <c r="I25" s="78" t="s">
        <v>269</v>
      </c>
      <c r="J25" s="76" t="n">
        <v>772500</v>
      </c>
      <c r="K25" s="76"/>
      <c r="L25" s="76" t="n">
        <v>772500</v>
      </c>
      <c r="M25" s="80"/>
      <c r="N25" s="80"/>
      <c r="O25" s="79"/>
      <c r="P25" s="79"/>
      <c r="Q25" s="76"/>
      <c r="R25" s="81" t="n">
        <f aca="false">D25-J25</f>
        <v>0</v>
      </c>
      <c r="S25" s="82"/>
      <c r="T25" s="82"/>
      <c r="U25" s="82"/>
      <c r="V25" s="82"/>
      <c r="W25" s="82"/>
      <c r="X25" s="82"/>
      <c r="Y25" s="82"/>
      <c r="Z25" s="82"/>
      <c r="AA25" s="82" t="n">
        <v>772500</v>
      </c>
      <c r="AB25" s="82"/>
      <c r="AC25" s="82"/>
      <c r="AD25" s="82"/>
      <c r="AE25" s="83" t="n">
        <f aca="false">SUM(S25:AD25)</f>
        <v>772500</v>
      </c>
    </row>
    <row r="26" customFormat="false" ht="103.5" hidden="false" customHeight="false" outlineLevel="0" collapsed="false">
      <c r="A26" s="86" t="n">
        <v>41276</v>
      </c>
      <c r="B26" s="87" t="s">
        <v>311</v>
      </c>
      <c r="C26" s="75" t="n">
        <v>133</v>
      </c>
      <c r="D26" s="85" t="n">
        <v>1000000</v>
      </c>
      <c r="E26" s="77" t="n">
        <f aca="false">E25+D26</f>
        <v>59190518.21</v>
      </c>
      <c r="F26" s="78" t="s">
        <v>276</v>
      </c>
      <c r="G26" s="78" t="s">
        <v>277</v>
      </c>
      <c r="H26" s="78" t="s">
        <v>273</v>
      </c>
      <c r="I26" s="78" t="s">
        <v>278</v>
      </c>
      <c r="J26" s="76" t="n">
        <v>1000000</v>
      </c>
      <c r="K26" s="76"/>
      <c r="L26" s="76"/>
      <c r="M26" s="80"/>
      <c r="N26" s="80"/>
      <c r="O26" s="79"/>
      <c r="P26" s="79"/>
      <c r="Q26" s="76" t="n">
        <v>1000000</v>
      </c>
      <c r="R26" s="81" t="n">
        <f aca="false">D26-J26</f>
        <v>0</v>
      </c>
      <c r="S26" s="82"/>
      <c r="T26" s="82"/>
      <c r="U26" s="82"/>
      <c r="V26" s="82" t="n">
        <v>1000000</v>
      </c>
      <c r="W26" s="82"/>
      <c r="X26" s="82"/>
      <c r="Y26" s="82"/>
      <c r="Z26" s="82"/>
      <c r="AA26" s="82"/>
      <c r="AB26" s="82"/>
      <c r="AC26" s="82"/>
      <c r="AD26" s="82"/>
      <c r="AE26" s="83" t="n">
        <f aca="false">SUM(S26:AD26)</f>
        <v>1000000</v>
      </c>
      <c r="AF26" s="84" t="n">
        <f aca="false">J26-AE26</f>
        <v>0</v>
      </c>
    </row>
    <row r="27" customFormat="false" ht="103.5" hidden="false" customHeight="false" outlineLevel="0" collapsed="false">
      <c r="A27" s="86" t="n">
        <v>41276</v>
      </c>
      <c r="B27" s="87" t="s">
        <v>312</v>
      </c>
      <c r="C27" s="75" t="n">
        <v>133</v>
      </c>
      <c r="D27" s="85" t="n">
        <v>4000000</v>
      </c>
      <c r="E27" s="77" t="n">
        <f aca="false">E26+D27</f>
        <v>63190518.21</v>
      </c>
      <c r="F27" s="78" t="s">
        <v>276</v>
      </c>
      <c r="G27" s="78" t="s">
        <v>277</v>
      </c>
      <c r="H27" s="78" t="s">
        <v>273</v>
      </c>
      <c r="I27" s="78" t="s">
        <v>278</v>
      </c>
      <c r="J27" s="76" t="n">
        <v>4000000</v>
      </c>
      <c r="K27" s="76"/>
      <c r="L27" s="76"/>
      <c r="M27" s="80"/>
      <c r="N27" s="80"/>
      <c r="O27" s="79"/>
      <c r="P27" s="79"/>
      <c r="Q27" s="76" t="n">
        <v>4000000</v>
      </c>
      <c r="R27" s="81" t="n">
        <f aca="false">D27-J27</f>
        <v>0</v>
      </c>
      <c r="S27" s="82"/>
      <c r="T27" s="82"/>
      <c r="U27" s="82" t="n">
        <v>4000000</v>
      </c>
      <c r="V27" s="82"/>
      <c r="W27" s="82"/>
      <c r="X27" s="82"/>
      <c r="Y27" s="82"/>
      <c r="Z27" s="82"/>
      <c r="AA27" s="82"/>
      <c r="AB27" s="82"/>
      <c r="AC27" s="82"/>
      <c r="AD27" s="82"/>
      <c r="AE27" s="83" t="n">
        <f aca="false">SUM(S27:AD27)</f>
        <v>4000000</v>
      </c>
      <c r="AF27" s="84" t="n">
        <f aca="false">J27-AE27</f>
        <v>0</v>
      </c>
    </row>
    <row r="28" customFormat="false" ht="103.5" hidden="false" customHeight="false" outlineLevel="0" collapsed="false">
      <c r="A28" s="86" t="n">
        <v>41276</v>
      </c>
      <c r="B28" s="87" t="s">
        <v>313</v>
      </c>
      <c r="C28" s="75" t="n">
        <v>133</v>
      </c>
      <c r="D28" s="85" t="n">
        <v>6000000</v>
      </c>
      <c r="E28" s="77" t="n">
        <f aca="false">E27+D28</f>
        <v>69190518.21</v>
      </c>
      <c r="F28" s="78" t="s">
        <v>276</v>
      </c>
      <c r="G28" s="78" t="s">
        <v>277</v>
      </c>
      <c r="H28" s="78" t="s">
        <v>273</v>
      </c>
      <c r="I28" s="78" t="s">
        <v>278</v>
      </c>
      <c r="J28" s="76" t="n">
        <v>6000000</v>
      </c>
      <c r="K28" s="76"/>
      <c r="L28" s="76"/>
      <c r="M28" s="80"/>
      <c r="N28" s="80"/>
      <c r="O28" s="79"/>
      <c r="P28" s="79"/>
      <c r="Q28" s="76" t="n">
        <v>6000000</v>
      </c>
      <c r="R28" s="81" t="n">
        <f aca="false">D28-J28</f>
        <v>0</v>
      </c>
      <c r="S28" s="82"/>
      <c r="T28" s="82"/>
      <c r="U28" s="82" t="n">
        <v>6000000</v>
      </c>
      <c r="V28" s="82"/>
      <c r="W28" s="82"/>
      <c r="X28" s="82"/>
      <c r="Y28" s="82"/>
      <c r="Z28" s="82"/>
      <c r="AA28" s="82"/>
      <c r="AB28" s="82"/>
      <c r="AC28" s="82"/>
      <c r="AD28" s="82"/>
      <c r="AE28" s="83" t="n">
        <f aca="false">SUM(S28:AD28)</f>
        <v>6000000</v>
      </c>
      <c r="AF28" s="84" t="n">
        <f aca="false">J28-AE28</f>
        <v>0</v>
      </c>
    </row>
    <row r="29" customFormat="false" ht="103.5" hidden="false" customHeight="false" outlineLevel="0" collapsed="false">
      <c r="A29" s="86" t="n">
        <v>41276</v>
      </c>
      <c r="B29" s="87" t="s">
        <v>314</v>
      </c>
      <c r="C29" s="75" t="n">
        <v>133</v>
      </c>
      <c r="D29" s="85" t="n">
        <v>10640620</v>
      </c>
      <c r="E29" s="77" t="n">
        <f aca="false">E28+D29</f>
        <v>79831138.21</v>
      </c>
      <c r="F29" s="78" t="s">
        <v>276</v>
      </c>
      <c r="G29" s="78" t="s">
        <v>277</v>
      </c>
      <c r="H29" s="78" t="s">
        <v>273</v>
      </c>
      <c r="I29" s="78" t="s">
        <v>278</v>
      </c>
      <c r="J29" s="76" t="n">
        <v>10640620</v>
      </c>
      <c r="K29" s="76"/>
      <c r="L29" s="76"/>
      <c r="M29" s="80"/>
      <c r="N29" s="80"/>
      <c r="O29" s="79"/>
      <c r="P29" s="79"/>
      <c r="Q29" s="76" t="n">
        <v>10640620</v>
      </c>
      <c r="R29" s="81" t="n">
        <f aca="false">D29-J29</f>
        <v>0</v>
      </c>
      <c r="S29" s="82"/>
      <c r="T29" s="82"/>
      <c r="U29" s="82"/>
      <c r="V29" s="82" t="n">
        <v>10640620</v>
      </c>
      <c r="W29" s="82"/>
      <c r="X29" s="82"/>
      <c r="Y29" s="82"/>
      <c r="Z29" s="82"/>
      <c r="AA29" s="82"/>
      <c r="AB29" s="82"/>
      <c r="AC29" s="82"/>
      <c r="AD29" s="82"/>
      <c r="AE29" s="83" t="n">
        <f aca="false">SUM(S29:AD29)</f>
        <v>10640620</v>
      </c>
      <c r="AF29" s="84" t="n">
        <f aca="false">J29-AE29</f>
        <v>0</v>
      </c>
    </row>
    <row r="30" customFormat="false" ht="69" hidden="false" customHeight="false" outlineLevel="0" collapsed="false">
      <c r="A30" s="86" t="n">
        <v>41276</v>
      </c>
      <c r="B30" s="87" t="s">
        <v>315</v>
      </c>
      <c r="C30" s="75" t="n">
        <v>102</v>
      </c>
      <c r="D30" s="85" t="n">
        <v>141467.9</v>
      </c>
      <c r="E30" s="77" t="n">
        <f aca="false">E29+D30</f>
        <v>79972606.11</v>
      </c>
      <c r="F30" s="78" t="s">
        <v>316</v>
      </c>
      <c r="G30" s="78" t="s">
        <v>302</v>
      </c>
      <c r="H30" s="78" t="s">
        <v>303</v>
      </c>
      <c r="I30" s="100" t="s">
        <v>317</v>
      </c>
      <c r="J30" s="76" t="n">
        <v>141467.9</v>
      </c>
      <c r="K30" s="76" t="n">
        <v>141467.9</v>
      </c>
      <c r="L30" s="76"/>
      <c r="M30" s="80"/>
      <c r="N30" s="80"/>
      <c r="O30" s="79"/>
      <c r="P30" s="79"/>
      <c r="Q30" s="76"/>
      <c r="R30" s="81" t="n">
        <f aca="false">D30-J30</f>
        <v>0</v>
      </c>
      <c r="S30" s="82"/>
      <c r="T30" s="82"/>
      <c r="U30" s="82" t="n">
        <v>141467.9</v>
      </c>
      <c r="V30" s="82"/>
      <c r="W30" s="82"/>
      <c r="X30" s="82"/>
      <c r="Y30" s="82"/>
      <c r="Z30" s="82"/>
      <c r="AA30" s="82"/>
      <c r="AB30" s="82"/>
      <c r="AC30" s="82"/>
      <c r="AD30" s="82"/>
      <c r="AE30" s="83" t="n">
        <f aca="false">SUM(S30:AD30)</f>
        <v>141467.9</v>
      </c>
      <c r="AF30" s="84" t="n">
        <f aca="false">J30-AE30</f>
        <v>0</v>
      </c>
    </row>
    <row r="31" customFormat="false" ht="69" hidden="false" customHeight="false" outlineLevel="0" collapsed="false">
      <c r="A31" s="86" t="n">
        <v>41276</v>
      </c>
      <c r="B31" s="87" t="s">
        <v>318</v>
      </c>
      <c r="C31" s="75" t="n">
        <v>133</v>
      </c>
      <c r="D31" s="85" t="n">
        <v>850095.14</v>
      </c>
      <c r="E31" s="77" t="n">
        <f aca="false">E30+D31</f>
        <v>80822701.25</v>
      </c>
      <c r="F31" s="78" t="s">
        <v>93</v>
      </c>
      <c r="G31" s="78" t="s">
        <v>319</v>
      </c>
      <c r="H31" s="78" t="s">
        <v>303</v>
      </c>
      <c r="I31" s="100" t="s">
        <v>320</v>
      </c>
      <c r="J31" s="76" t="n">
        <v>850095.14</v>
      </c>
      <c r="K31" s="76"/>
      <c r="L31" s="76"/>
      <c r="M31" s="80"/>
      <c r="N31" s="80"/>
      <c r="O31" s="79"/>
      <c r="P31" s="79"/>
      <c r="Q31" s="76" t="n">
        <v>850095.14</v>
      </c>
      <c r="R31" s="81" t="n">
        <f aca="false">D31-J31</f>
        <v>0</v>
      </c>
      <c r="S31" s="82"/>
      <c r="T31" s="82"/>
      <c r="U31" s="82" t="n">
        <v>850095.14</v>
      </c>
      <c r="V31" s="82"/>
      <c r="W31" s="82"/>
      <c r="X31" s="82"/>
      <c r="Y31" s="82"/>
      <c r="Z31" s="82"/>
      <c r="AA31" s="82"/>
      <c r="AB31" s="82"/>
      <c r="AC31" s="82"/>
      <c r="AD31" s="82"/>
      <c r="AE31" s="83" t="n">
        <f aca="false">SUM(S31:AD31)</f>
        <v>850095.14</v>
      </c>
      <c r="AF31" s="84" t="n">
        <f aca="false">J31-AE31</f>
        <v>0</v>
      </c>
    </row>
    <row r="32" customFormat="false" ht="69" hidden="false" customHeight="false" outlineLevel="0" collapsed="false">
      <c r="A32" s="86" t="n">
        <v>41296</v>
      </c>
      <c r="B32" s="87" t="s">
        <v>321</v>
      </c>
      <c r="C32" s="75" t="n">
        <v>102</v>
      </c>
      <c r="D32" s="85" t="n">
        <f aca="false">3943706.96+7522901.82+8288842.9</f>
        <v>19755451.68</v>
      </c>
      <c r="E32" s="77" t="n">
        <f aca="false">E31+D32</f>
        <v>100578152.93</v>
      </c>
      <c r="F32" s="78" t="s">
        <v>93</v>
      </c>
      <c r="G32" s="78" t="s">
        <v>319</v>
      </c>
      <c r="H32" s="78" t="s">
        <v>303</v>
      </c>
      <c r="I32" s="100" t="s">
        <v>320</v>
      </c>
      <c r="J32" s="76" t="n">
        <f aca="false">3909833.84+7522901.82+8288842.9</f>
        <v>19721578.56</v>
      </c>
      <c r="K32" s="76" t="n">
        <v>19721578.56</v>
      </c>
      <c r="L32" s="79"/>
      <c r="M32" s="80"/>
      <c r="N32" s="80"/>
      <c r="O32" s="79"/>
      <c r="P32" s="79"/>
      <c r="Q32" s="79"/>
      <c r="R32" s="81" t="n">
        <f aca="false">D32-J32</f>
        <v>33873.1199999973</v>
      </c>
      <c r="S32" s="82"/>
      <c r="T32" s="82" t="n">
        <v>3909833.84</v>
      </c>
      <c r="U32" s="82"/>
      <c r="V32" s="82"/>
      <c r="W32" s="82" t="n">
        <v>7522901.82</v>
      </c>
      <c r="X32" s="82"/>
      <c r="Y32" s="82"/>
      <c r="Z32" s="82"/>
      <c r="AA32" s="82" t="n">
        <v>8288842.9</v>
      </c>
      <c r="AB32" s="82"/>
      <c r="AC32" s="82"/>
      <c r="AD32" s="82"/>
      <c r="AE32" s="83" t="n">
        <f aca="false">SUM(S32:AD32)</f>
        <v>19721578.56</v>
      </c>
      <c r="AF32" s="84" t="n">
        <f aca="false">J32-AE32</f>
        <v>0</v>
      </c>
    </row>
    <row r="33" customFormat="false" ht="69" hidden="false" customHeight="false" outlineLevel="0" collapsed="false">
      <c r="A33" s="86" t="n">
        <v>41334</v>
      </c>
      <c r="B33" s="87" t="s">
        <v>322</v>
      </c>
      <c r="C33" s="75" t="n">
        <v>102</v>
      </c>
      <c r="D33" s="85" t="n">
        <v>1451325.17</v>
      </c>
      <c r="E33" s="77" t="n">
        <f aca="false">D33+E32</f>
        <v>102029478.1</v>
      </c>
      <c r="F33" s="78" t="s">
        <v>323</v>
      </c>
      <c r="G33" s="78" t="s">
        <v>302</v>
      </c>
      <c r="H33" s="78" t="s">
        <v>303</v>
      </c>
      <c r="I33" s="78" t="s">
        <v>324</v>
      </c>
      <c r="J33" s="76" t="n">
        <v>1451325.17</v>
      </c>
      <c r="K33" s="76" t="n">
        <v>1451325.17</v>
      </c>
      <c r="L33" s="76"/>
      <c r="M33" s="80"/>
      <c r="N33" s="80"/>
      <c r="O33" s="79"/>
      <c r="P33" s="76"/>
      <c r="Q33" s="79"/>
      <c r="R33" s="81" t="n">
        <f aca="false">D33-J33</f>
        <v>0</v>
      </c>
      <c r="S33" s="82"/>
      <c r="T33" s="82"/>
      <c r="U33" s="101"/>
      <c r="V33" s="82" t="n">
        <v>1451325.17</v>
      </c>
      <c r="W33" s="82"/>
      <c r="X33" s="82"/>
      <c r="Y33" s="82"/>
      <c r="Z33" s="82"/>
      <c r="AA33" s="82"/>
      <c r="AB33" s="82"/>
      <c r="AC33" s="82"/>
      <c r="AD33" s="82"/>
      <c r="AE33" s="83" t="n">
        <f aca="false">SUM(S33:AD33)</f>
        <v>1451325.17</v>
      </c>
    </row>
    <row r="34" customFormat="false" ht="155.25" hidden="false" customHeight="false" outlineLevel="0" collapsed="false">
      <c r="A34" s="86" t="n">
        <v>41334</v>
      </c>
      <c r="B34" s="87" t="s">
        <v>325</v>
      </c>
      <c r="C34" s="75" t="n">
        <v>103</v>
      </c>
      <c r="D34" s="85" t="n">
        <v>5653457.78</v>
      </c>
      <c r="E34" s="77" t="n">
        <f aca="false">D34+E33</f>
        <v>107682935.88</v>
      </c>
      <c r="F34" s="78" t="s">
        <v>95</v>
      </c>
      <c r="G34" s="78" t="s">
        <v>272</v>
      </c>
      <c r="H34" s="78" t="s">
        <v>268</v>
      </c>
      <c r="I34" s="78" t="s">
        <v>326</v>
      </c>
      <c r="J34" s="76" t="n">
        <v>5653457.78</v>
      </c>
      <c r="K34" s="76"/>
      <c r="L34" s="76" t="n">
        <v>5653457.78</v>
      </c>
      <c r="M34" s="80"/>
      <c r="N34" s="80"/>
      <c r="O34" s="79"/>
      <c r="P34" s="76"/>
      <c r="Q34" s="79"/>
      <c r="R34" s="81" t="n">
        <f aca="false">D34-J34</f>
        <v>0</v>
      </c>
      <c r="S34" s="82"/>
      <c r="T34" s="82"/>
      <c r="U34" s="101"/>
      <c r="V34" s="82" t="n">
        <v>5653457.78</v>
      </c>
      <c r="W34" s="82"/>
      <c r="X34" s="82"/>
      <c r="Y34" s="82"/>
      <c r="Z34" s="82"/>
      <c r="AA34" s="82"/>
      <c r="AB34" s="82"/>
      <c r="AC34" s="82"/>
      <c r="AD34" s="82"/>
      <c r="AE34" s="83" t="n">
        <f aca="false">SUM(S34:AD34)</f>
        <v>5653457.78</v>
      </c>
    </row>
    <row r="35" customFormat="false" ht="103.5" hidden="false" customHeight="false" outlineLevel="0" collapsed="false">
      <c r="A35" s="86" t="n">
        <v>41334</v>
      </c>
      <c r="B35" s="87" t="s">
        <v>327</v>
      </c>
      <c r="C35" s="75" t="n">
        <v>103</v>
      </c>
      <c r="D35" s="85" t="n">
        <v>612059.71</v>
      </c>
      <c r="E35" s="77" t="n">
        <f aca="false">D35+E34</f>
        <v>108294995.59</v>
      </c>
      <c r="F35" s="78" t="s">
        <v>18</v>
      </c>
      <c r="G35" s="78" t="s">
        <v>272</v>
      </c>
      <c r="H35" s="78" t="s">
        <v>268</v>
      </c>
      <c r="I35" s="78" t="s">
        <v>17</v>
      </c>
      <c r="J35" s="76" t="n">
        <v>232059.71</v>
      </c>
      <c r="K35" s="76"/>
      <c r="L35" s="76" t="n">
        <v>232059.71</v>
      </c>
      <c r="M35" s="80"/>
      <c r="N35" s="80"/>
      <c r="O35" s="79"/>
      <c r="P35" s="76"/>
      <c r="Q35" s="79"/>
      <c r="R35" s="81" t="n">
        <f aca="false">D35-J35</f>
        <v>380000</v>
      </c>
      <c r="S35" s="82"/>
      <c r="T35" s="82"/>
      <c r="U35" s="101"/>
      <c r="V35" s="82" t="n">
        <v>232059.71</v>
      </c>
      <c r="W35" s="82"/>
      <c r="X35" s="82"/>
      <c r="Y35" s="82"/>
      <c r="Z35" s="82"/>
      <c r="AA35" s="82"/>
      <c r="AB35" s="82"/>
      <c r="AC35" s="82"/>
      <c r="AD35" s="82"/>
      <c r="AE35" s="83" t="n">
        <f aca="false">SUM(S35:AD35)</f>
        <v>232059.71</v>
      </c>
    </row>
    <row r="36" customFormat="false" ht="69" hidden="false" customHeight="false" outlineLevel="0" collapsed="false">
      <c r="A36" s="86" t="n">
        <v>41334</v>
      </c>
      <c r="B36" s="87" t="s">
        <v>328</v>
      </c>
      <c r="C36" s="75" t="n">
        <v>102</v>
      </c>
      <c r="D36" s="85" t="n">
        <v>90689.85</v>
      </c>
      <c r="E36" s="77" t="n">
        <f aca="false">D36+E35</f>
        <v>108385685.44</v>
      </c>
      <c r="F36" s="78" t="s">
        <v>329</v>
      </c>
      <c r="G36" s="78" t="s">
        <v>302</v>
      </c>
      <c r="H36" s="78" t="s">
        <v>303</v>
      </c>
      <c r="I36" s="78" t="s">
        <v>330</v>
      </c>
      <c r="J36" s="76" t="n">
        <v>90689.85</v>
      </c>
      <c r="K36" s="76" t="n">
        <v>90689.85</v>
      </c>
      <c r="L36" s="76"/>
      <c r="M36" s="80"/>
      <c r="N36" s="80"/>
      <c r="O36" s="79"/>
      <c r="P36" s="76"/>
      <c r="Q36" s="79"/>
      <c r="R36" s="81" t="n">
        <f aca="false">D36-J36</f>
        <v>0</v>
      </c>
      <c r="S36" s="82"/>
      <c r="T36" s="82"/>
      <c r="U36" s="101"/>
      <c r="V36" s="82" t="n">
        <v>90689.85</v>
      </c>
      <c r="W36" s="82"/>
      <c r="X36" s="82"/>
      <c r="Y36" s="82"/>
      <c r="Z36" s="82"/>
      <c r="AA36" s="82"/>
      <c r="AB36" s="82"/>
      <c r="AC36" s="82"/>
      <c r="AD36" s="82"/>
      <c r="AE36" s="83" t="n">
        <f aca="false">SUM(S36:AD36)</f>
        <v>90689.85</v>
      </c>
    </row>
    <row r="37" customFormat="false" ht="138" hidden="false" customHeight="false" outlineLevel="0" collapsed="false">
      <c r="A37" s="86" t="n">
        <v>41344</v>
      </c>
      <c r="B37" s="87" t="s">
        <v>331</v>
      </c>
      <c r="C37" s="75" t="n">
        <v>103</v>
      </c>
      <c r="D37" s="85" t="n">
        <v>179284.7</v>
      </c>
      <c r="E37" s="77" t="n">
        <f aca="false">D37+E36</f>
        <v>108564970.14</v>
      </c>
      <c r="F37" s="78" t="s">
        <v>88</v>
      </c>
      <c r="G37" s="78" t="s">
        <v>272</v>
      </c>
      <c r="H37" s="78" t="s">
        <v>268</v>
      </c>
      <c r="I37" s="78" t="s">
        <v>290</v>
      </c>
      <c r="J37" s="76" t="n">
        <v>179284.7</v>
      </c>
      <c r="K37" s="76"/>
      <c r="L37" s="76" t="n">
        <v>179284.7</v>
      </c>
      <c r="M37" s="80"/>
      <c r="N37" s="80"/>
      <c r="O37" s="79"/>
      <c r="P37" s="76"/>
      <c r="Q37" s="79"/>
      <c r="R37" s="81" t="n">
        <f aca="false">D37-J37</f>
        <v>0</v>
      </c>
      <c r="S37" s="82"/>
      <c r="T37" s="82"/>
      <c r="U37" s="101" t="n">
        <v>179284.7</v>
      </c>
      <c r="V37" s="82"/>
      <c r="W37" s="82"/>
      <c r="X37" s="82"/>
      <c r="Y37" s="82"/>
      <c r="Z37" s="82"/>
      <c r="AA37" s="82"/>
      <c r="AB37" s="82"/>
      <c r="AC37" s="82"/>
      <c r="AD37" s="82"/>
      <c r="AE37" s="83" t="n">
        <f aca="false">SUM(S37:AD37)</f>
        <v>179284.7</v>
      </c>
    </row>
    <row r="38" customFormat="false" ht="103.5" hidden="false" customHeight="false" outlineLevel="0" collapsed="false">
      <c r="A38" s="86" t="n">
        <v>41365</v>
      </c>
      <c r="B38" s="87" t="s">
        <v>332</v>
      </c>
      <c r="C38" s="75" t="n">
        <v>133</v>
      </c>
      <c r="D38" s="85" t="n">
        <v>1712000</v>
      </c>
      <c r="E38" s="77" t="n">
        <f aca="false">D38+E37</f>
        <v>110276970.14</v>
      </c>
      <c r="F38" s="78" t="s">
        <v>89</v>
      </c>
      <c r="G38" s="78" t="s">
        <v>272</v>
      </c>
      <c r="H38" s="78" t="s">
        <v>273</v>
      </c>
      <c r="I38" s="78" t="s">
        <v>292</v>
      </c>
      <c r="J38" s="76" t="n">
        <v>1712000</v>
      </c>
      <c r="K38" s="76"/>
      <c r="L38" s="76"/>
      <c r="M38" s="80"/>
      <c r="N38" s="80"/>
      <c r="O38" s="79"/>
      <c r="P38" s="76"/>
      <c r="Q38" s="76" t="n">
        <v>1712000</v>
      </c>
      <c r="R38" s="81" t="n">
        <f aca="false">D38-J38</f>
        <v>0</v>
      </c>
      <c r="S38" s="82"/>
      <c r="T38" s="82"/>
      <c r="U38" s="101"/>
      <c r="V38" s="82"/>
      <c r="W38" s="82" t="n">
        <v>1712000</v>
      </c>
      <c r="X38" s="82"/>
      <c r="Y38" s="82"/>
      <c r="Z38" s="82"/>
      <c r="AA38" s="82"/>
      <c r="AB38" s="82"/>
      <c r="AC38" s="82"/>
      <c r="AD38" s="82"/>
      <c r="AE38" s="83" t="n">
        <f aca="false">SUM(S38:AD38)</f>
        <v>1712000</v>
      </c>
      <c r="AF38" s="84" t="n">
        <f aca="false">J38-AE38</f>
        <v>0</v>
      </c>
    </row>
    <row r="39" customFormat="false" ht="138" hidden="false" customHeight="false" outlineLevel="0" collapsed="false">
      <c r="A39" s="86" t="n">
        <v>41365</v>
      </c>
      <c r="B39" s="87" t="s">
        <v>333</v>
      </c>
      <c r="C39" s="75" t="n">
        <v>133</v>
      </c>
      <c r="D39" s="85" t="n">
        <v>1000000</v>
      </c>
      <c r="E39" s="77" t="n">
        <f aca="false">D39+E38</f>
        <v>111276970.14</v>
      </c>
      <c r="F39" s="78" t="s">
        <v>88</v>
      </c>
      <c r="G39" s="78" t="s">
        <v>272</v>
      </c>
      <c r="H39" s="78" t="s">
        <v>273</v>
      </c>
      <c r="I39" s="78" t="s">
        <v>290</v>
      </c>
      <c r="J39" s="76" t="n">
        <v>1000000</v>
      </c>
      <c r="K39" s="76"/>
      <c r="L39" s="76"/>
      <c r="M39" s="80"/>
      <c r="N39" s="80"/>
      <c r="O39" s="79"/>
      <c r="P39" s="76"/>
      <c r="Q39" s="76" t="n">
        <v>1000000</v>
      </c>
      <c r="R39" s="81" t="n">
        <f aca="false">D39-J39</f>
        <v>0</v>
      </c>
      <c r="S39" s="82"/>
      <c r="T39" s="82"/>
      <c r="U39" s="101"/>
      <c r="V39" s="82"/>
      <c r="W39" s="82" t="n">
        <v>1000000</v>
      </c>
      <c r="X39" s="82"/>
      <c r="Y39" s="82"/>
      <c r="Z39" s="82"/>
      <c r="AA39" s="82"/>
      <c r="AB39" s="82"/>
      <c r="AC39" s="82"/>
      <c r="AD39" s="82"/>
      <c r="AE39" s="83" t="n">
        <f aca="false">SUM(S39:AD39)</f>
        <v>1000000</v>
      </c>
      <c r="AF39" s="84" t="n">
        <f aca="false">J39-AE39</f>
        <v>0</v>
      </c>
    </row>
    <row r="40" customFormat="false" ht="103.5" hidden="false" customHeight="false" outlineLevel="0" collapsed="false">
      <c r="A40" s="86" t="n">
        <v>41365</v>
      </c>
      <c r="B40" s="87" t="s">
        <v>334</v>
      </c>
      <c r="C40" s="75" t="n">
        <v>133</v>
      </c>
      <c r="D40" s="85" t="n">
        <v>3000000</v>
      </c>
      <c r="E40" s="77" t="n">
        <f aca="false">D40+E39</f>
        <v>114276970.14</v>
      </c>
      <c r="F40" s="78" t="s">
        <v>96</v>
      </c>
      <c r="G40" s="78" t="s">
        <v>272</v>
      </c>
      <c r="H40" s="78" t="s">
        <v>273</v>
      </c>
      <c r="I40" s="78" t="s">
        <v>335</v>
      </c>
      <c r="J40" s="76" t="n">
        <v>3000000</v>
      </c>
      <c r="K40" s="76"/>
      <c r="L40" s="76"/>
      <c r="M40" s="80"/>
      <c r="N40" s="80"/>
      <c r="O40" s="79"/>
      <c r="P40" s="76"/>
      <c r="Q40" s="76" t="n">
        <v>3000000</v>
      </c>
      <c r="R40" s="81" t="n">
        <f aca="false">D40-J40</f>
        <v>0</v>
      </c>
      <c r="S40" s="82"/>
      <c r="T40" s="82"/>
      <c r="U40" s="101"/>
      <c r="V40" s="82"/>
      <c r="W40" s="82" t="n">
        <v>3000000</v>
      </c>
      <c r="X40" s="82"/>
      <c r="Y40" s="82"/>
      <c r="Z40" s="82"/>
      <c r="AA40" s="82"/>
      <c r="AB40" s="82"/>
      <c r="AC40" s="82"/>
      <c r="AD40" s="82"/>
      <c r="AE40" s="83" t="n">
        <f aca="false">SUM(S40:AD40)</f>
        <v>3000000</v>
      </c>
      <c r="AF40" s="84" t="n">
        <f aca="false">J40-AE40</f>
        <v>0</v>
      </c>
    </row>
    <row r="41" customFormat="false" ht="103.5" hidden="false" customHeight="false" outlineLevel="0" collapsed="false">
      <c r="A41" s="86" t="n">
        <v>41365</v>
      </c>
      <c r="B41" s="87" t="s">
        <v>336</v>
      </c>
      <c r="C41" s="75" t="n">
        <v>133</v>
      </c>
      <c r="D41" s="85" t="n">
        <v>2760853.13</v>
      </c>
      <c r="E41" s="77" t="n">
        <f aca="false">D41+E40</f>
        <v>117037823.27</v>
      </c>
      <c r="F41" s="78" t="s">
        <v>93</v>
      </c>
      <c r="G41" s="78" t="s">
        <v>319</v>
      </c>
      <c r="H41" s="78" t="s">
        <v>273</v>
      </c>
      <c r="I41" s="100" t="s">
        <v>320</v>
      </c>
      <c r="J41" s="76" t="n">
        <v>2760853.13</v>
      </c>
      <c r="K41" s="76"/>
      <c r="L41" s="76"/>
      <c r="M41" s="80"/>
      <c r="N41" s="80"/>
      <c r="O41" s="79"/>
      <c r="P41" s="76"/>
      <c r="Q41" s="76" t="n">
        <v>2760853.13</v>
      </c>
      <c r="R41" s="81" t="n">
        <f aca="false">D41-J41</f>
        <v>0</v>
      </c>
      <c r="S41" s="82"/>
      <c r="T41" s="82"/>
      <c r="U41" s="101"/>
      <c r="V41" s="82"/>
      <c r="W41" s="82" t="n">
        <v>2760853.13</v>
      </c>
      <c r="X41" s="82"/>
      <c r="Y41" s="82"/>
      <c r="Z41" s="82"/>
      <c r="AA41" s="82"/>
      <c r="AB41" s="82"/>
      <c r="AC41" s="82"/>
      <c r="AD41" s="82"/>
      <c r="AE41" s="83" t="n">
        <f aca="false">SUM(S41:AD41)</f>
        <v>2760853.13</v>
      </c>
      <c r="AF41" s="84" t="n">
        <f aca="false">J41-AE41</f>
        <v>0</v>
      </c>
    </row>
    <row r="42" customFormat="false" ht="155.25" hidden="false" customHeight="false" outlineLevel="0" collapsed="false">
      <c r="A42" s="86" t="n">
        <v>41365</v>
      </c>
      <c r="B42" s="87" t="s">
        <v>337</v>
      </c>
      <c r="C42" s="75" t="n">
        <v>133</v>
      </c>
      <c r="D42" s="85" t="n">
        <v>1900000</v>
      </c>
      <c r="E42" s="77" t="n">
        <f aca="false">D42+E41</f>
        <v>118937823.27</v>
      </c>
      <c r="F42" s="78" t="s">
        <v>95</v>
      </c>
      <c r="G42" s="78" t="s">
        <v>272</v>
      </c>
      <c r="H42" s="78" t="s">
        <v>273</v>
      </c>
      <c r="I42" s="78" t="s">
        <v>326</v>
      </c>
      <c r="J42" s="76" t="n">
        <v>1900000</v>
      </c>
      <c r="K42" s="76"/>
      <c r="L42" s="76"/>
      <c r="M42" s="80"/>
      <c r="N42" s="80"/>
      <c r="O42" s="79"/>
      <c r="P42" s="76"/>
      <c r="Q42" s="76" t="n">
        <v>1900000</v>
      </c>
      <c r="R42" s="81" t="n">
        <f aca="false">D42-J42</f>
        <v>0</v>
      </c>
      <c r="S42" s="82"/>
      <c r="T42" s="82"/>
      <c r="U42" s="101"/>
      <c r="V42" s="82"/>
      <c r="W42" s="82" t="n">
        <v>1900000</v>
      </c>
      <c r="X42" s="82"/>
      <c r="Y42" s="82"/>
      <c r="Z42" s="82"/>
      <c r="AA42" s="82"/>
      <c r="AB42" s="82"/>
      <c r="AC42" s="82"/>
      <c r="AD42" s="82"/>
      <c r="AE42" s="83" t="n">
        <f aca="false">SUM(S42:AD42)</f>
        <v>1900000</v>
      </c>
      <c r="AF42" s="84" t="n">
        <f aca="false">J42-AE42</f>
        <v>0</v>
      </c>
    </row>
    <row r="43" customFormat="false" ht="103.5" hidden="false" customHeight="false" outlineLevel="0" collapsed="false">
      <c r="A43" s="86" t="n">
        <v>41365</v>
      </c>
      <c r="B43" s="87" t="s">
        <v>338</v>
      </c>
      <c r="C43" s="75" t="n">
        <v>133</v>
      </c>
      <c r="D43" s="85" t="n">
        <v>600000</v>
      </c>
      <c r="E43" s="77" t="n">
        <f aca="false">D43+E42</f>
        <v>119537823.27</v>
      </c>
      <c r="F43" s="78" t="s">
        <v>97</v>
      </c>
      <c r="G43" s="78" t="s">
        <v>272</v>
      </c>
      <c r="H43" s="78" t="s">
        <v>273</v>
      </c>
      <c r="I43" s="78" t="s">
        <v>339</v>
      </c>
      <c r="J43" s="76" t="n">
        <v>600000</v>
      </c>
      <c r="K43" s="76"/>
      <c r="L43" s="76"/>
      <c r="M43" s="80"/>
      <c r="N43" s="80"/>
      <c r="O43" s="79"/>
      <c r="P43" s="76"/>
      <c r="Q43" s="76" t="n">
        <v>600000</v>
      </c>
      <c r="R43" s="81" t="n">
        <f aca="false">D43-J43</f>
        <v>0</v>
      </c>
      <c r="S43" s="82"/>
      <c r="T43" s="82"/>
      <c r="U43" s="101"/>
      <c r="V43" s="82"/>
      <c r="W43" s="82" t="n">
        <v>600000</v>
      </c>
      <c r="X43" s="82"/>
      <c r="Y43" s="82"/>
      <c r="Z43" s="82"/>
      <c r="AA43" s="82"/>
      <c r="AB43" s="82"/>
      <c r="AC43" s="82"/>
      <c r="AD43" s="82"/>
      <c r="AE43" s="83" t="n">
        <f aca="false">SUM(S43:AD43)</f>
        <v>600000</v>
      </c>
      <c r="AF43" s="84" t="n">
        <f aca="false">J43-AE43</f>
        <v>0</v>
      </c>
    </row>
    <row r="44" customFormat="false" ht="138" hidden="false" customHeight="false" outlineLevel="0" collapsed="false">
      <c r="A44" s="86" t="n">
        <v>41365</v>
      </c>
      <c r="B44" s="87" t="s">
        <v>340</v>
      </c>
      <c r="C44" s="75" t="n">
        <v>133</v>
      </c>
      <c r="D44" s="85" t="n">
        <v>688443</v>
      </c>
      <c r="E44" s="77" t="n">
        <f aca="false">D44+E43</f>
        <v>120226266.27</v>
      </c>
      <c r="F44" s="78" t="s">
        <v>88</v>
      </c>
      <c r="G44" s="78" t="s">
        <v>272</v>
      </c>
      <c r="H44" s="78" t="s">
        <v>273</v>
      </c>
      <c r="I44" s="78" t="s">
        <v>290</v>
      </c>
      <c r="J44" s="76" t="n">
        <v>688443</v>
      </c>
      <c r="K44" s="76"/>
      <c r="L44" s="76"/>
      <c r="M44" s="80"/>
      <c r="N44" s="80"/>
      <c r="O44" s="79"/>
      <c r="P44" s="76"/>
      <c r="Q44" s="76" t="n">
        <v>688443</v>
      </c>
      <c r="R44" s="81" t="n">
        <f aca="false">D44-J44</f>
        <v>0</v>
      </c>
      <c r="S44" s="82"/>
      <c r="T44" s="82"/>
      <c r="U44" s="101"/>
      <c r="V44" s="82"/>
      <c r="W44" s="82" t="n">
        <v>688443</v>
      </c>
      <c r="X44" s="82"/>
      <c r="Y44" s="82"/>
      <c r="Z44" s="82"/>
      <c r="AA44" s="82"/>
      <c r="AB44" s="82"/>
      <c r="AC44" s="82"/>
      <c r="AD44" s="82"/>
      <c r="AE44" s="83" t="n">
        <f aca="false">SUM(S44:AD44)</f>
        <v>688443</v>
      </c>
      <c r="AF44" s="84" t="n">
        <f aca="false">J44-AE44</f>
        <v>0</v>
      </c>
    </row>
    <row r="45" customFormat="false" ht="86.25" hidden="false" customHeight="false" outlineLevel="0" collapsed="false">
      <c r="A45" s="86" t="n">
        <v>41365</v>
      </c>
      <c r="B45" s="87" t="s">
        <v>341</v>
      </c>
      <c r="C45" s="75" t="n">
        <v>102</v>
      </c>
      <c r="D45" s="85" t="n">
        <v>205728.6</v>
      </c>
      <c r="E45" s="77" t="n">
        <f aca="false">D45+E44</f>
        <v>120431994.87</v>
      </c>
      <c r="F45" s="78" t="s">
        <v>342</v>
      </c>
      <c r="G45" s="78" t="s">
        <v>302</v>
      </c>
      <c r="H45" s="78" t="s">
        <v>303</v>
      </c>
      <c r="I45" s="78" t="s">
        <v>343</v>
      </c>
      <c r="J45" s="76" t="n">
        <v>205728.6</v>
      </c>
      <c r="K45" s="76" t="n">
        <v>205728.6</v>
      </c>
      <c r="L45" s="76"/>
      <c r="M45" s="80"/>
      <c r="N45" s="80"/>
      <c r="O45" s="79"/>
      <c r="P45" s="76"/>
      <c r="Q45" s="76"/>
      <c r="R45" s="81" t="n">
        <f aca="false">D45-J45</f>
        <v>0</v>
      </c>
      <c r="S45" s="82"/>
      <c r="T45" s="82"/>
      <c r="U45" s="101"/>
      <c r="V45" s="82"/>
      <c r="W45" s="82" t="n">
        <v>205728.6</v>
      </c>
      <c r="X45" s="82"/>
      <c r="Y45" s="82"/>
      <c r="Z45" s="82"/>
      <c r="AA45" s="82"/>
      <c r="AB45" s="82"/>
      <c r="AC45" s="82"/>
      <c r="AD45" s="82"/>
      <c r="AE45" s="83" t="n">
        <f aca="false">SUM(S45:AD45)</f>
        <v>205728.6</v>
      </c>
      <c r="AF45" s="84" t="n">
        <f aca="false">J45-AE45</f>
        <v>0</v>
      </c>
    </row>
    <row r="46" customFormat="false" ht="103.5" hidden="false" customHeight="false" outlineLevel="0" collapsed="false">
      <c r="A46" s="86" t="n">
        <v>41365</v>
      </c>
      <c r="B46" s="87" t="s">
        <v>344</v>
      </c>
      <c r="C46" s="75" t="n">
        <v>119</v>
      </c>
      <c r="D46" s="85" t="n">
        <v>8000000</v>
      </c>
      <c r="E46" s="77" t="n">
        <f aca="false">D46+E45</f>
        <v>128431994.87</v>
      </c>
      <c r="F46" s="78" t="s">
        <v>276</v>
      </c>
      <c r="G46" s="78" t="s">
        <v>277</v>
      </c>
      <c r="H46" s="78" t="s">
        <v>345</v>
      </c>
      <c r="I46" s="100" t="s">
        <v>278</v>
      </c>
      <c r="J46" s="76" t="n">
        <v>8000000</v>
      </c>
      <c r="K46" s="76"/>
      <c r="L46" s="76"/>
      <c r="M46" s="80"/>
      <c r="N46" s="80"/>
      <c r="O46" s="79"/>
      <c r="P46" s="76"/>
      <c r="Q46" s="76" t="n">
        <v>8000000</v>
      </c>
      <c r="R46" s="81" t="n">
        <f aca="false">D46-J46</f>
        <v>0</v>
      </c>
      <c r="S46" s="82"/>
      <c r="T46" s="82"/>
      <c r="U46" s="101"/>
      <c r="V46" s="82"/>
      <c r="W46" s="82" t="n">
        <v>8000000</v>
      </c>
      <c r="X46" s="82"/>
      <c r="Y46" s="82"/>
      <c r="Z46" s="82"/>
      <c r="AA46" s="82"/>
      <c r="AB46" s="82"/>
      <c r="AC46" s="82"/>
      <c r="AD46" s="82"/>
      <c r="AE46" s="83" t="n">
        <f aca="false">SUM(S46:AD46)</f>
        <v>8000000</v>
      </c>
      <c r="AF46" s="84" t="n">
        <f aca="false">J46-AE46</f>
        <v>0</v>
      </c>
    </row>
    <row r="47" customFormat="false" ht="69" hidden="false" customHeight="false" outlineLevel="0" collapsed="false">
      <c r="A47" s="86" t="n">
        <v>41365</v>
      </c>
      <c r="B47" s="87" t="s">
        <v>346</v>
      </c>
      <c r="C47" s="75" t="n">
        <v>102</v>
      </c>
      <c r="D47" s="85" t="n">
        <v>2962969.57</v>
      </c>
      <c r="E47" s="77" t="n">
        <f aca="false">D47+E46</f>
        <v>131394964.44</v>
      </c>
      <c r="F47" s="78" t="s">
        <v>301</v>
      </c>
      <c r="G47" s="78" t="s">
        <v>302</v>
      </c>
      <c r="H47" s="78" t="s">
        <v>303</v>
      </c>
      <c r="I47" s="78" t="s">
        <v>304</v>
      </c>
      <c r="J47" s="76" t="n">
        <v>2962969.57</v>
      </c>
      <c r="K47" s="76" t="n">
        <v>2962969.57</v>
      </c>
      <c r="L47" s="76"/>
      <c r="M47" s="80"/>
      <c r="N47" s="80"/>
      <c r="O47" s="79"/>
      <c r="P47" s="76"/>
      <c r="Q47" s="79"/>
      <c r="R47" s="81" t="n">
        <f aca="false">D47-J47</f>
        <v>0</v>
      </c>
      <c r="S47" s="82"/>
      <c r="T47" s="82"/>
      <c r="U47" s="101"/>
      <c r="V47" s="82"/>
      <c r="W47" s="82" t="n">
        <v>2962969.57</v>
      </c>
      <c r="X47" s="82"/>
      <c r="Y47" s="82"/>
      <c r="Z47" s="82"/>
      <c r="AA47" s="82"/>
      <c r="AB47" s="82"/>
      <c r="AC47" s="82"/>
      <c r="AD47" s="82"/>
      <c r="AE47" s="83" t="n">
        <f aca="false">SUM(S47:AD47)</f>
        <v>2962969.57</v>
      </c>
      <c r="AF47" s="84" t="n">
        <f aca="false">J47-AE47</f>
        <v>0</v>
      </c>
    </row>
    <row r="48" customFormat="false" ht="103.5" hidden="false" customHeight="false" outlineLevel="0" collapsed="false">
      <c r="A48" s="86" t="n">
        <v>41394</v>
      </c>
      <c r="B48" s="87" t="s">
        <v>347</v>
      </c>
      <c r="C48" s="75" t="n">
        <v>103</v>
      </c>
      <c r="D48" s="85" t="n">
        <v>8049030.7</v>
      </c>
      <c r="E48" s="77" t="n">
        <f aca="false">D48+E47</f>
        <v>139443995.14</v>
      </c>
      <c r="F48" s="78" t="s">
        <v>96</v>
      </c>
      <c r="G48" s="78" t="s">
        <v>272</v>
      </c>
      <c r="H48" s="78" t="s">
        <v>268</v>
      </c>
      <c r="I48" s="78" t="s">
        <v>335</v>
      </c>
      <c r="J48" s="76" t="n">
        <v>8047864.27</v>
      </c>
      <c r="K48" s="76"/>
      <c r="L48" s="76" t="n">
        <v>8047864.27</v>
      </c>
      <c r="M48" s="80"/>
      <c r="N48" s="80"/>
      <c r="O48" s="79"/>
      <c r="P48" s="76"/>
      <c r="Q48" s="79"/>
      <c r="R48" s="81" t="n">
        <f aca="false">D48-J48</f>
        <v>1166.43000000063</v>
      </c>
      <c r="S48" s="82"/>
      <c r="T48" s="82"/>
      <c r="U48" s="101"/>
      <c r="V48" s="82"/>
      <c r="W48" s="82" t="n">
        <v>8047864.27</v>
      </c>
      <c r="X48" s="82"/>
      <c r="Y48" s="82"/>
      <c r="Z48" s="82"/>
      <c r="AA48" s="82"/>
      <c r="AB48" s="82"/>
      <c r="AC48" s="82"/>
      <c r="AD48" s="82"/>
      <c r="AE48" s="83" t="n">
        <f aca="false">SUM(S48:AD48)</f>
        <v>8047864.27</v>
      </c>
      <c r="AF48" s="84" t="n">
        <f aca="false">J48-AE48</f>
        <v>0</v>
      </c>
    </row>
    <row r="49" customFormat="false" ht="103.5" hidden="false" customHeight="false" outlineLevel="0" collapsed="false">
      <c r="A49" s="88" t="n">
        <v>41396</v>
      </c>
      <c r="B49" s="89" t="s">
        <v>348</v>
      </c>
      <c r="C49" s="90" t="n">
        <v>131</v>
      </c>
      <c r="D49" s="91" t="n">
        <v>16321973.86</v>
      </c>
      <c r="E49" s="91" t="n">
        <f aca="false">D49+E48</f>
        <v>155765969</v>
      </c>
      <c r="F49" s="92" t="s">
        <v>276</v>
      </c>
      <c r="G49" s="92" t="s">
        <v>349</v>
      </c>
      <c r="H49" s="92" t="s">
        <v>281</v>
      </c>
      <c r="I49" s="92" t="s">
        <v>350</v>
      </c>
      <c r="J49" s="93" t="n">
        <f aca="false">8000000+8321973.86</f>
        <v>16321973.86</v>
      </c>
      <c r="K49" s="93"/>
      <c r="L49" s="93"/>
      <c r="M49" s="94"/>
      <c r="N49" s="94"/>
      <c r="O49" s="95"/>
      <c r="P49" s="93" t="n">
        <f aca="false">8000000+8321973.86</f>
        <v>16321973.86</v>
      </c>
      <c r="Q49" s="95"/>
      <c r="R49" s="96" t="n">
        <f aca="false">D49-J49</f>
        <v>0</v>
      </c>
      <c r="S49" s="97"/>
      <c r="T49" s="97"/>
      <c r="U49" s="98"/>
      <c r="V49" s="97"/>
      <c r="W49" s="97"/>
      <c r="X49" s="97" t="n">
        <v>8000000</v>
      </c>
      <c r="Y49" s="97"/>
      <c r="Z49" s="97" t="n">
        <v>8321973.86</v>
      </c>
      <c r="AA49" s="97"/>
      <c r="AB49" s="97"/>
      <c r="AC49" s="97"/>
      <c r="AD49" s="97"/>
      <c r="AE49" s="99" t="n">
        <f aca="false">SUM(S49:AD49)</f>
        <v>16321973.86</v>
      </c>
      <c r="AF49" s="84" t="n">
        <f aca="false">J49-AE49</f>
        <v>0</v>
      </c>
    </row>
    <row r="50" customFormat="false" ht="103.5" hidden="false" customHeight="false" outlineLevel="0" collapsed="false">
      <c r="A50" s="86" t="n">
        <v>41401</v>
      </c>
      <c r="B50" s="87" t="s">
        <v>351</v>
      </c>
      <c r="C50" s="75" t="n">
        <v>103</v>
      </c>
      <c r="D50" s="85" t="n">
        <v>7229730.66</v>
      </c>
      <c r="E50" s="77" t="n">
        <f aca="false">D50+E49</f>
        <v>162995699.66</v>
      </c>
      <c r="F50" s="78" t="s">
        <v>100</v>
      </c>
      <c r="G50" s="78" t="s">
        <v>272</v>
      </c>
      <c r="H50" s="78" t="s">
        <v>268</v>
      </c>
      <c r="I50" s="100" t="s">
        <v>352</v>
      </c>
      <c r="J50" s="76" t="n">
        <v>7229730.66</v>
      </c>
      <c r="K50" s="76"/>
      <c r="L50" s="76" t="n">
        <v>7229730.66</v>
      </c>
      <c r="M50" s="80"/>
      <c r="N50" s="80"/>
      <c r="O50" s="79"/>
      <c r="P50" s="76"/>
      <c r="Q50" s="79"/>
      <c r="R50" s="81" t="n">
        <f aca="false">D50-J50</f>
        <v>0</v>
      </c>
      <c r="S50" s="82"/>
      <c r="T50" s="82"/>
      <c r="U50" s="101"/>
      <c r="V50" s="82"/>
      <c r="W50" s="82" t="n">
        <v>7229730.66</v>
      </c>
      <c r="X50" s="82"/>
      <c r="Y50" s="82"/>
      <c r="Z50" s="82"/>
      <c r="AA50" s="82"/>
      <c r="AB50" s="82"/>
      <c r="AC50" s="82"/>
      <c r="AD50" s="82"/>
      <c r="AE50" s="83" t="n">
        <f aca="false">SUM(S50:AD50)</f>
        <v>7229730.66</v>
      </c>
      <c r="AF50" s="84" t="n">
        <f aca="false">J50-AE50</f>
        <v>0</v>
      </c>
    </row>
    <row r="51" customFormat="false" ht="103.5" hidden="false" customHeight="false" outlineLevel="0" collapsed="false">
      <c r="A51" s="86" t="n">
        <v>41401</v>
      </c>
      <c r="B51" s="87" t="s">
        <v>353</v>
      </c>
      <c r="C51" s="75" t="n">
        <v>119</v>
      </c>
      <c r="D51" s="85" t="n">
        <v>6000000</v>
      </c>
      <c r="E51" s="77" t="n">
        <f aca="false">D51+E50</f>
        <v>168995699.66</v>
      </c>
      <c r="F51" s="78" t="s">
        <v>276</v>
      </c>
      <c r="G51" s="78" t="s">
        <v>277</v>
      </c>
      <c r="H51" s="78" t="s">
        <v>345</v>
      </c>
      <c r="I51" s="100" t="s">
        <v>278</v>
      </c>
      <c r="J51" s="76" t="n">
        <f aca="false">1800000+4200000</f>
        <v>6000000</v>
      </c>
      <c r="K51" s="76"/>
      <c r="L51" s="76"/>
      <c r="M51" s="80"/>
      <c r="N51" s="80"/>
      <c r="O51" s="79"/>
      <c r="P51" s="76"/>
      <c r="Q51" s="76" t="n">
        <f aca="false">1800000+4200000</f>
        <v>6000000</v>
      </c>
      <c r="R51" s="81" t="n">
        <f aca="false">D51-J51</f>
        <v>0</v>
      </c>
      <c r="S51" s="82"/>
      <c r="T51" s="82"/>
      <c r="U51" s="101"/>
      <c r="V51" s="82"/>
      <c r="W51" s="82" t="n">
        <v>1800000</v>
      </c>
      <c r="X51" s="82" t="n">
        <v>4200000</v>
      </c>
      <c r="Y51" s="82"/>
      <c r="Z51" s="82"/>
      <c r="AA51" s="82"/>
      <c r="AB51" s="82"/>
      <c r="AC51" s="82"/>
      <c r="AD51" s="82"/>
      <c r="AE51" s="83" t="n">
        <f aca="false">SUM(S51:AD51)</f>
        <v>6000000</v>
      </c>
      <c r="AF51" s="84" t="n">
        <f aca="false">J51-AE51</f>
        <v>0</v>
      </c>
    </row>
    <row r="52" customFormat="false" ht="103.5" hidden="false" customHeight="false" outlineLevel="0" collapsed="false">
      <c r="A52" s="86" t="n">
        <v>41408</v>
      </c>
      <c r="B52" s="87" t="s">
        <v>354</v>
      </c>
      <c r="C52" s="102" t="n">
        <v>134</v>
      </c>
      <c r="D52" s="85" t="n">
        <v>1900000</v>
      </c>
      <c r="E52" s="77" t="n">
        <f aca="false">D52+E51</f>
        <v>170895699.66</v>
      </c>
      <c r="F52" s="78" t="s">
        <v>276</v>
      </c>
      <c r="G52" s="78" t="s">
        <v>277</v>
      </c>
      <c r="H52" s="103" t="s">
        <v>355</v>
      </c>
      <c r="I52" s="100" t="s">
        <v>278</v>
      </c>
      <c r="J52" s="76" t="n">
        <v>1900000</v>
      </c>
      <c r="K52" s="76"/>
      <c r="L52" s="76"/>
      <c r="M52" s="80"/>
      <c r="N52" s="80"/>
      <c r="O52" s="79"/>
      <c r="P52" s="76"/>
      <c r="Q52" s="76" t="n">
        <v>1900000</v>
      </c>
      <c r="R52" s="81" t="n">
        <f aca="false">D52-J52</f>
        <v>0</v>
      </c>
      <c r="S52" s="82"/>
      <c r="T52" s="82"/>
      <c r="U52" s="101"/>
      <c r="V52" s="82"/>
      <c r="W52" s="82"/>
      <c r="X52" s="82" t="n">
        <v>1900000</v>
      </c>
      <c r="Y52" s="82"/>
      <c r="Z52" s="82"/>
      <c r="AA52" s="82"/>
      <c r="AB52" s="82"/>
      <c r="AC52" s="82"/>
      <c r="AD52" s="82"/>
      <c r="AE52" s="83" t="n">
        <f aca="false">SUM(S52:AD52)</f>
        <v>1900000</v>
      </c>
      <c r="AF52" s="84" t="n">
        <f aca="false">J52-AE52</f>
        <v>0</v>
      </c>
    </row>
    <row r="53" customFormat="false" ht="138" hidden="false" customHeight="false" outlineLevel="0" collapsed="false">
      <c r="A53" s="86" t="n">
        <v>41409</v>
      </c>
      <c r="B53" s="87" t="s">
        <v>356</v>
      </c>
      <c r="C53" s="75" t="n">
        <v>102</v>
      </c>
      <c r="D53" s="85" t="n">
        <v>90528797.05</v>
      </c>
      <c r="E53" s="77" t="n">
        <f aca="false">D53+E52</f>
        <v>261424496.71</v>
      </c>
      <c r="F53" s="78" t="s">
        <v>55</v>
      </c>
      <c r="G53" s="78" t="s">
        <v>357</v>
      </c>
      <c r="H53" s="78" t="s">
        <v>303</v>
      </c>
      <c r="I53" s="78" t="s">
        <v>358</v>
      </c>
      <c r="J53" s="76" t="n">
        <v>90528797.05</v>
      </c>
      <c r="K53" s="76" t="n">
        <v>90528797.05</v>
      </c>
      <c r="L53" s="76"/>
      <c r="M53" s="80"/>
      <c r="N53" s="80"/>
      <c r="O53" s="79"/>
      <c r="P53" s="76"/>
      <c r="Q53" s="79"/>
      <c r="R53" s="81" t="n">
        <f aca="false">D53-J53</f>
        <v>0</v>
      </c>
      <c r="S53" s="82"/>
      <c r="T53" s="82"/>
      <c r="U53" s="101"/>
      <c r="V53" s="82"/>
      <c r="W53" s="82" t="n">
        <v>90528797.05</v>
      </c>
      <c r="X53" s="82"/>
      <c r="Y53" s="82"/>
      <c r="Z53" s="82"/>
      <c r="AA53" s="82"/>
      <c r="AB53" s="82"/>
      <c r="AC53" s="82"/>
      <c r="AD53" s="82"/>
      <c r="AE53" s="83" t="n">
        <f aca="false">SUM(S53:AD53)</f>
        <v>90528797.05</v>
      </c>
      <c r="AF53" s="84" t="n">
        <f aca="false">J53-AE53</f>
        <v>0</v>
      </c>
    </row>
    <row r="54" customFormat="false" ht="103.5" hidden="false" customHeight="false" outlineLevel="0" collapsed="false">
      <c r="A54" s="86" t="n">
        <v>41416</v>
      </c>
      <c r="B54" s="87" t="s">
        <v>359</v>
      </c>
      <c r="C54" s="102" t="n">
        <v>134</v>
      </c>
      <c r="D54" s="85" t="n">
        <v>1700000</v>
      </c>
      <c r="E54" s="77" t="n">
        <f aca="false">D54+E53</f>
        <v>263124496.71</v>
      </c>
      <c r="F54" s="78" t="s">
        <v>276</v>
      </c>
      <c r="G54" s="78" t="s">
        <v>277</v>
      </c>
      <c r="H54" s="103" t="s">
        <v>355</v>
      </c>
      <c r="I54" s="100" t="s">
        <v>278</v>
      </c>
      <c r="J54" s="76" t="n">
        <v>1700000</v>
      </c>
      <c r="K54" s="76"/>
      <c r="L54" s="76"/>
      <c r="M54" s="80"/>
      <c r="N54" s="80"/>
      <c r="O54" s="79"/>
      <c r="P54" s="76"/>
      <c r="Q54" s="76" t="n">
        <v>1700000</v>
      </c>
      <c r="R54" s="81" t="n">
        <f aca="false">D54-J54</f>
        <v>0</v>
      </c>
      <c r="S54" s="82"/>
      <c r="T54" s="82"/>
      <c r="U54" s="101"/>
      <c r="V54" s="82"/>
      <c r="W54" s="82"/>
      <c r="X54" s="82" t="n">
        <v>1700000</v>
      </c>
      <c r="Y54" s="82"/>
      <c r="Z54" s="82"/>
      <c r="AA54" s="82"/>
      <c r="AB54" s="82"/>
      <c r="AC54" s="82"/>
      <c r="AD54" s="82"/>
      <c r="AE54" s="83" t="n">
        <f aca="false">SUM(S54:AD54)</f>
        <v>1700000</v>
      </c>
      <c r="AF54" s="84" t="n">
        <f aca="false">J54-AE54</f>
        <v>0</v>
      </c>
    </row>
    <row r="55" customFormat="false" ht="103.5" hidden="false" customHeight="false" outlineLevel="0" collapsed="false">
      <c r="A55" s="86" t="n">
        <v>41416</v>
      </c>
      <c r="B55" s="87" t="s">
        <v>360</v>
      </c>
      <c r="C55" s="102" t="n">
        <v>134</v>
      </c>
      <c r="D55" s="85" t="n">
        <v>600000</v>
      </c>
      <c r="E55" s="77" t="n">
        <f aca="false">D55+E54</f>
        <v>263724496.71</v>
      </c>
      <c r="F55" s="78" t="s">
        <v>276</v>
      </c>
      <c r="G55" s="78" t="s">
        <v>277</v>
      </c>
      <c r="H55" s="103" t="s">
        <v>355</v>
      </c>
      <c r="I55" s="100" t="s">
        <v>278</v>
      </c>
      <c r="J55" s="76" t="n">
        <v>600000</v>
      </c>
      <c r="K55" s="76"/>
      <c r="L55" s="76"/>
      <c r="M55" s="80"/>
      <c r="N55" s="80"/>
      <c r="O55" s="79"/>
      <c r="P55" s="76"/>
      <c r="Q55" s="76" t="n">
        <v>600000</v>
      </c>
      <c r="R55" s="81" t="n">
        <f aca="false">D55-J55</f>
        <v>0</v>
      </c>
      <c r="S55" s="82"/>
      <c r="T55" s="82"/>
      <c r="U55" s="101"/>
      <c r="V55" s="82"/>
      <c r="W55" s="82"/>
      <c r="X55" s="82" t="n">
        <v>600000</v>
      </c>
      <c r="Y55" s="82"/>
      <c r="Z55" s="82"/>
      <c r="AA55" s="82"/>
      <c r="AB55" s="82"/>
      <c r="AC55" s="82"/>
      <c r="AD55" s="82"/>
      <c r="AE55" s="83" t="n">
        <f aca="false">SUM(S55:AD55)</f>
        <v>600000</v>
      </c>
      <c r="AF55" s="84" t="n">
        <f aca="false">J55-AE55</f>
        <v>0</v>
      </c>
    </row>
    <row r="56" customFormat="false" ht="103.5" hidden="false" customHeight="false" outlineLevel="0" collapsed="false">
      <c r="A56" s="86" t="n">
        <v>41416</v>
      </c>
      <c r="B56" s="87" t="s">
        <v>361</v>
      </c>
      <c r="C56" s="102" t="n">
        <v>134</v>
      </c>
      <c r="D56" s="85" t="n">
        <v>1000000</v>
      </c>
      <c r="E56" s="77" t="n">
        <f aca="false">D56+E55</f>
        <v>264724496.71</v>
      </c>
      <c r="F56" s="78" t="s">
        <v>276</v>
      </c>
      <c r="G56" s="78" t="s">
        <v>277</v>
      </c>
      <c r="H56" s="103" t="s">
        <v>355</v>
      </c>
      <c r="I56" s="100" t="s">
        <v>278</v>
      </c>
      <c r="J56" s="76" t="n">
        <v>1000000</v>
      </c>
      <c r="K56" s="76"/>
      <c r="L56" s="76"/>
      <c r="M56" s="80"/>
      <c r="N56" s="80"/>
      <c r="O56" s="79"/>
      <c r="P56" s="76"/>
      <c r="Q56" s="76" t="n">
        <v>1000000</v>
      </c>
      <c r="R56" s="81" t="n">
        <f aca="false">D56-J56</f>
        <v>0</v>
      </c>
      <c r="S56" s="82"/>
      <c r="T56" s="82"/>
      <c r="U56" s="101"/>
      <c r="V56" s="82"/>
      <c r="W56" s="82"/>
      <c r="X56" s="82" t="n">
        <v>1000000</v>
      </c>
      <c r="Y56" s="82"/>
      <c r="Z56" s="82"/>
      <c r="AA56" s="82"/>
      <c r="AB56" s="82"/>
      <c r="AC56" s="82"/>
      <c r="AD56" s="82"/>
      <c r="AE56" s="83" t="n">
        <f aca="false">SUM(S56:AD56)</f>
        <v>1000000</v>
      </c>
      <c r="AF56" s="84" t="n">
        <f aca="false">J56-AE56</f>
        <v>0</v>
      </c>
    </row>
    <row r="57" customFormat="false" ht="103.5" hidden="false" customHeight="false" outlineLevel="0" collapsed="false">
      <c r="A57" s="86" t="n">
        <v>41416</v>
      </c>
      <c r="B57" s="87" t="s">
        <v>362</v>
      </c>
      <c r="C57" s="102" t="n">
        <v>134</v>
      </c>
      <c r="D57" s="85" t="n">
        <v>7500000</v>
      </c>
      <c r="E57" s="77" t="n">
        <f aca="false">D57+E56</f>
        <v>272224496.71</v>
      </c>
      <c r="F57" s="78" t="s">
        <v>276</v>
      </c>
      <c r="G57" s="78" t="s">
        <v>277</v>
      </c>
      <c r="H57" s="103" t="s">
        <v>355</v>
      </c>
      <c r="I57" s="100" t="s">
        <v>278</v>
      </c>
      <c r="J57" s="76" t="n">
        <v>7500000</v>
      </c>
      <c r="K57" s="76"/>
      <c r="L57" s="76"/>
      <c r="M57" s="80"/>
      <c r="N57" s="80"/>
      <c r="O57" s="79"/>
      <c r="P57" s="76"/>
      <c r="Q57" s="76" t="n">
        <v>7500000</v>
      </c>
      <c r="R57" s="81" t="n">
        <f aca="false">D57-J57</f>
        <v>0</v>
      </c>
      <c r="S57" s="82"/>
      <c r="T57" s="82"/>
      <c r="U57" s="101"/>
      <c r="V57" s="82"/>
      <c r="W57" s="82"/>
      <c r="X57" s="82" t="n">
        <v>7500000</v>
      </c>
      <c r="Y57" s="82"/>
      <c r="Z57" s="82"/>
      <c r="AA57" s="82"/>
      <c r="AB57" s="82"/>
      <c r="AC57" s="82"/>
      <c r="AD57" s="82"/>
      <c r="AE57" s="83" t="n">
        <f aca="false">SUM(S57:AD57)</f>
        <v>7500000</v>
      </c>
      <c r="AF57" s="84" t="n">
        <f aca="false">J57-AE57</f>
        <v>0</v>
      </c>
    </row>
    <row r="58" customFormat="false" ht="103.5" hidden="false" customHeight="false" outlineLevel="0" collapsed="false">
      <c r="A58" s="86" t="s">
        <v>363</v>
      </c>
      <c r="B58" s="87" t="s">
        <v>364</v>
      </c>
      <c r="C58" s="102" t="n">
        <v>134</v>
      </c>
      <c r="D58" s="85" t="n">
        <v>800000</v>
      </c>
      <c r="E58" s="77" t="n">
        <f aca="false">D58+E57</f>
        <v>273024496.71</v>
      </c>
      <c r="F58" s="78" t="s">
        <v>276</v>
      </c>
      <c r="G58" s="78" t="s">
        <v>277</v>
      </c>
      <c r="H58" s="103" t="s">
        <v>355</v>
      </c>
      <c r="I58" s="100" t="s">
        <v>278</v>
      </c>
      <c r="J58" s="76" t="n">
        <v>800000</v>
      </c>
      <c r="K58" s="76"/>
      <c r="L58" s="76"/>
      <c r="M58" s="80"/>
      <c r="N58" s="80"/>
      <c r="O58" s="79"/>
      <c r="P58" s="76"/>
      <c r="Q58" s="76" t="n">
        <v>800000</v>
      </c>
      <c r="R58" s="81" t="n">
        <f aca="false">D58-J58</f>
        <v>0</v>
      </c>
      <c r="S58" s="82"/>
      <c r="T58" s="82"/>
      <c r="U58" s="101"/>
      <c r="V58" s="82"/>
      <c r="W58" s="82"/>
      <c r="X58" s="82" t="n">
        <v>800000</v>
      </c>
      <c r="Y58" s="82"/>
      <c r="Z58" s="82"/>
      <c r="AA58" s="82"/>
      <c r="AB58" s="82"/>
      <c r="AC58" s="82"/>
      <c r="AD58" s="82"/>
      <c r="AE58" s="83" t="n">
        <f aca="false">SUM(S58:AD58)</f>
        <v>800000</v>
      </c>
      <c r="AF58" s="84" t="n">
        <f aca="false">J58-AE58</f>
        <v>0</v>
      </c>
    </row>
    <row r="59" customFormat="false" ht="103.5" hidden="false" customHeight="false" outlineLevel="0" collapsed="false">
      <c r="A59" s="86" t="s">
        <v>363</v>
      </c>
      <c r="B59" s="87" t="s">
        <v>365</v>
      </c>
      <c r="C59" s="102" t="n">
        <v>134</v>
      </c>
      <c r="D59" s="85" t="n">
        <v>200000</v>
      </c>
      <c r="E59" s="77" t="n">
        <f aca="false">D59+E58</f>
        <v>273224496.71</v>
      </c>
      <c r="F59" s="78" t="s">
        <v>276</v>
      </c>
      <c r="G59" s="78" t="s">
        <v>277</v>
      </c>
      <c r="H59" s="103" t="s">
        <v>355</v>
      </c>
      <c r="I59" s="100" t="s">
        <v>278</v>
      </c>
      <c r="J59" s="76" t="n">
        <v>200000</v>
      </c>
      <c r="K59" s="76"/>
      <c r="L59" s="76"/>
      <c r="M59" s="80"/>
      <c r="N59" s="80"/>
      <c r="O59" s="79"/>
      <c r="P59" s="76"/>
      <c r="Q59" s="76" t="n">
        <v>200000</v>
      </c>
      <c r="R59" s="81" t="n">
        <f aca="false">D59-J59</f>
        <v>0</v>
      </c>
      <c r="S59" s="82"/>
      <c r="T59" s="82"/>
      <c r="U59" s="101"/>
      <c r="V59" s="82"/>
      <c r="W59" s="82"/>
      <c r="X59" s="82" t="n">
        <v>200000</v>
      </c>
      <c r="Y59" s="82"/>
      <c r="Z59" s="82"/>
      <c r="AA59" s="82"/>
      <c r="AB59" s="82"/>
      <c r="AC59" s="82"/>
      <c r="AD59" s="82"/>
      <c r="AE59" s="83" t="n">
        <f aca="false">SUM(S59:AD59)</f>
        <v>200000</v>
      </c>
      <c r="AF59" s="84" t="n">
        <f aca="false">J59-AE59</f>
        <v>0</v>
      </c>
    </row>
    <row r="60" customFormat="false" ht="138" hidden="false" customHeight="false" outlineLevel="0" collapsed="false">
      <c r="A60" s="86" t="n">
        <v>41421</v>
      </c>
      <c r="B60" s="87" t="s">
        <v>366</v>
      </c>
      <c r="C60" s="75" t="n">
        <v>103</v>
      </c>
      <c r="D60" s="85" t="n">
        <v>973952.04</v>
      </c>
      <c r="E60" s="77" t="n">
        <f aca="false">D60+E59</f>
        <v>274198448.75</v>
      </c>
      <c r="F60" s="78" t="s">
        <v>88</v>
      </c>
      <c r="G60" s="78" t="s">
        <v>272</v>
      </c>
      <c r="H60" s="78" t="s">
        <v>273</v>
      </c>
      <c r="I60" s="78" t="s">
        <v>290</v>
      </c>
      <c r="J60" s="76" t="n">
        <v>973952.04</v>
      </c>
      <c r="K60" s="76"/>
      <c r="L60" s="76" t="n">
        <v>973952.04</v>
      </c>
      <c r="M60" s="80"/>
      <c r="N60" s="80"/>
      <c r="O60" s="79"/>
      <c r="P60" s="76"/>
      <c r="Q60" s="79"/>
      <c r="R60" s="81" t="n">
        <f aca="false">D60-J60</f>
        <v>0</v>
      </c>
      <c r="S60" s="82"/>
      <c r="T60" s="82"/>
      <c r="U60" s="101"/>
      <c r="V60" s="82"/>
      <c r="W60" s="82" t="n">
        <v>973952.04</v>
      </c>
      <c r="X60" s="82"/>
      <c r="Y60" s="82"/>
      <c r="Z60" s="82"/>
      <c r="AA60" s="82"/>
      <c r="AB60" s="82"/>
      <c r="AC60" s="82"/>
      <c r="AD60" s="82"/>
      <c r="AE60" s="83" t="n">
        <f aca="false">SUM(S60:AD60)</f>
        <v>973952.04</v>
      </c>
      <c r="AF60" s="84" t="n">
        <f aca="false">J60-AE60</f>
        <v>0</v>
      </c>
    </row>
    <row r="61" customFormat="false" ht="69" hidden="false" customHeight="false" outlineLevel="0" collapsed="false">
      <c r="A61" s="86" t="n">
        <v>41423</v>
      </c>
      <c r="B61" s="87" t="s">
        <v>367</v>
      </c>
      <c r="C61" s="75" t="n">
        <v>102</v>
      </c>
      <c r="D61" s="85" t="n">
        <v>231193.08</v>
      </c>
      <c r="E61" s="77" t="n">
        <f aca="false">D61+E60</f>
        <v>274429641.83</v>
      </c>
      <c r="F61" s="78" t="s">
        <v>368</v>
      </c>
      <c r="G61" s="78" t="s">
        <v>302</v>
      </c>
      <c r="H61" s="78" t="s">
        <v>303</v>
      </c>
      <c r="I61" s="78" t="s">
        <v>369</v>
      </c>
      <c r="J61" s="76" t="n">
        <v>231193.08</v>
      </c>
      <c r="K61" s="76" t="n">
        <v>231193.08</v>
      </c>
      <c r="L61" s="76"/>
      <c r="M61" s="80"/>
      <c r="N61" s="80"/>
      <c r="O61" s="79"/>
      <c r="P61" s="76"/>
      <c r="Q61" s="79"/>
      <c r="R61" s="81" t="n">
        <f aca="false">D61-J61</f>
        <v>0</v>
      </c>
      <c r="S61" s="82"/>
      <c r="T61" s="82"/>
      <c r="U61" s="101"/>
      <c r="V61" s="82"/>
      <c r="W61" s="82" t="n">
        <v>231193.08</v>
      </c>
      <c r="X61" s="82"/>
      <c r="Y61" s="82"/>
      <c r="Z61" s="82"/>
      <c r="AA61" s="82"/>
      <c r="AB61" s="82"/>
      <c r="AC61" s="82"/>
      <c r="AD61" s="82"/>
      <c r="AE61" s="83" t="n">
        <f aca="false">SUM(S61:AD61)</f>
        <v>231193.08</v>
      </c>
      <c r="AF61" s="84" t="n">
        <f aca="false">J61-AE61</f>
        <v>0</v>
      </c>
    </row>
    <row r="62" customFormat="false" ht="69" hidden="false" customHeight="false" outlineLevel="0" collapsed="false">
      <c r="A62" s="86" t="n">
        <v>41426</v>
      </c>
      <c r="B62" s="87" t="s">
        <v>370</v>
      </c>
      <c r="C62" s="75" t="n">
        <v>102</v>
      </c>
      <c r="D62" s="85" t="n">
        <v>2050709.81</v>
      </c>
      <c r="E62" s="77" t="n">
        <f aca="false">D62+E61</f>
        <v>276480351.64</v>
      </c>
      <c r="F62" s="78" t="s">
        <v>301</v>
      </c>
      <c r="G62" s="78" t="s">
        <v>302</v>
      </c>
      <c r="H62" s="78" t="s">
        <v>303</v>
      </c>
      <c r="I62" s="78" t="s">
        <v>304</v>
      </c>
      <c r="J62" s="76" t="n">
        <v>2050709.81</v>
      </c>
      <c r="K62" s="76" t="n">
        <v>2050709.81</v>
      </c>
      <c r="L62" s="76"/>
      <c r="M62" s="80"/>
      <c r="N62" s="80"/>
      <c r="O62" s="79"/>
      <c r="P62" s="76"/>
      <c r="Q62" s="79"/>
      <c r="R62" s="81" t="n">
        <f aca="false">D62-J62</f>
        <v>0</v>
      </c>
      <c r="S62" s="82"/>
      <c r="T62" s="82"/>
      <c r="U62" s="101"/>
      <c r="V62" s="82"/>
      <c r="W62" s="82"/>
      <c r="X62" s="82"/>
      <c r="Y62" s="82" t="n">
        <v>2050709.81</v>
      </c>
      <c r="Z62" s="82"/>
      <c r="AA62" s="82"/>
      <c r="AB62" s="82"/>
      <c r="AC62" s="82"/>
      <c r="AD62" s="82"/>
      <c r="AE62" s="83" t="n">
        <f aca="false">SUM(S62:AD62)</f>
        <v>2050709.81</v>
      </c>
    </row>
    <row r="63" customFormat="false" ht="103.5" hidden="false" customHeight="false" outlineLevel="0" collapsed="false">
      <c r="A63" s="86" t="n">
        <v>41430</v>
      </c>
      <c r="B63" s="87" t="s">
        <v>371</v>
      </c>
      <c r="C63" s="75" t="n">
        <v>101</v>
      </c>
      <c r="D63" s="85" t="n">
        <v>5433500</v>
      </c>
      <c r="E63" s="77" t="n">
        <f aca="false">D63+E62</f>
        <v>281913851.64</v>
      </c>
      <c r="F63" s="78" t="s">
        <v>276</v>
      </c>
      <c r="G63" s="78" t="s">
        <v>277</v>
      </c>
      <c r="H63" s="78" t="s">
        <v>283</v>
      </c>
      <c r="I63" s="100" t="s">
        <v>278</v>
      </c>
      <c r="J63" s="76" t="n">
        <v>5433500</v>
      </c>
      <c r="K63" s="76"/>
      <c r="L63" s="76"/>
      <c r="M63" s="80"/>
      <c r="N63" s="80"/>
      <c r="O63" s="79"/>
      <c r="P63" s="76"/>
      <c r="Q63" s="76" t="n">
        <v>5433500</v>
      </c>
      <c r="R63" s="81" t="n">
        <f aca="false">D63-J63</f>
        <v>0</v>
      </c>
      <c r="S63" s="82"/>
      <c r="T63" s="82"/>
      <c r="U63" s="101"/>
      <c r="V63" s="82"/>
      <c r="W63" s="82"/>
      <c r="X63" s="82"/>
      <c r="Y63" s="82" t="n">
        <v>5433500</v>
      </c>
      <c r="Z63" s="82"/>
      <c r="AA63" s="82"/>
      <c r="AB63" s="82"/>
      <c r="AC63" s="82"/>
      <c r="AD63" s="82"/>
      <c r="AE63" s="83" t="n">
        <f aca="false">SUM(S63:AD63)</f>
        <v>5433500</v>
      </c>
    </row>
    <row r="64" customFormat="false" ht="138" hidden="false" customHeight="false" outlineLevel="0" collapsed="false">
      <c r="A64" s="86" t="n">
        <v>41430</v>
      </c>
      <c r="B64" s="87" t="s">
        <v>372</v>
      </c>
      <c r="C64" s="75" t="n">
        <v>102</v>
      </c>
      <c r="D64" s="85" t="n">
        <v>107147376.39</v>
      </c>
      <c r="E64" s="77" t="n">
        <f aca="false">D64+E63</f>
        <v>389061228.03</v>
      </c>
      <c r="F64" s="78" t="s">
        <v>55</v>
      </c>
      <c r="G64" s="78" t="s">
        <v>357</v>
      </c>
      <c r="H64" s="78" t="s">
        <v>303</v>
      </c>
      <c r="I64" s="78" t="s">
        <v>358</v>
      </c>
      <c r="J64" s="76" t="n">
        <v>107147376.39</v>
      </c>
      <c r="K64" s="76" t="n">
        <v>107147376.39</v>
      </c>
      <c r="L64" s="76"/>
      <c r="M64" s="80"/>
      <c r="N64" s="80"/>
      <c r="O64" s="79"/>
      <c r="P64" s="76"/>
      <c r="Q64" s="79"/>
      <c r="R64" s="81" t="n">
        <f aca="false">D64-J64</f>
        <v>0</v>
      </c>
      <c r="S64" s="82"/>
      <c r="T64" s="82"/>
      <c r="U64" s="101"/>
      <c r="V64" s="82"/>
      <c r="W64" s="82"/>
      <c r="X64" s="82" t="n">
        <v>107147376.39</v>
      </c>
      <c r="Y64" s="82"/>
      <c r="Z64" s="82"/>
      <c r="AA64" s="82"/>
      <c r="AB64" s="82"/>
      <c r="AC64" s="82"/>
      <c r="AD64" s="82"/>
      <c r="AE64" s="83" t="n">
        <f aca="false">SUM(S64:AD64)</f>
        <v>107147376.39</v>
      </c>
    </row>
    <row r="65" customFormat="false" ht="103.5" hidden="false" customHeight="false" outlineLevel="0" collapsed="false">
      <c r="A65" s="86" t="n">
        <v>41456</v>
      </c>
      <c r="B65" s="87" t="s">
        <v>373</v>
      </c>
      <c r="C65" s="75" t="n">
        <v>103</v>
      </c>
      <c r="D65" s="85" t="n">
        <v>79981.24</v>
      </c>
      <c r="E65" s="77" t="n">
        <f aca="false">D65+E64</f>
        <v>389141209.27</v>
      </c>
      <c r="F65" s="78" t="s">
        <v>102</v>
      </c>
      <c r="G65" s="78" t="s">
        <v>272</v>
      </c>
      <c r="H65" s="78" t="s">
        <v>268</v>
      </c>
      <c r="I65" s="78" t="s">
        <v>374</v>
      </c>
      <c r="J65" s="76" t="n">
        <v>79981.24</v>
      </c>
      <c r="K65" s="76"/>
      <c r="L65" s="76" t="n">
        <v>79981.24</v>
      </c>
      <c r="M65" s="80"/>
      <c r="N65" s="80"/>
      <c r="O65" s="79"/>
      <c r="P65" s="76"/>
      <c r="Q65" s="79"/>
      <c r="R65" s="81" t="n">
        <f aca="false">D65-J65</f>
        <v>0</v>
      </c>
      <c r="S65" s="82"/>
      <c r="T65" s="82"/>
      <c r="U65" s="101"/>
      <c r="V65" s="82"/>
      <c r="W65" s="82"/>
      <c r="X65" s="82"/>
      <c r="Y65" s="82" t="n">
        <v>79981.24</v>
      </c>
      <c r="Z65" s="82"/>
      <c r="AA65" s="82"/>
      <c r="AB65" s="82"/>
      <c r="AC65" s="82"/>
      <c r="AD65" s="82"/>
      <c r="AE65" s="83" t="n">
        <f aca="false">SUM(S65:AD65)</f>
        <v>79981.24</v>
      </c>
    </row>
    <row r="66" customFormat="false" ht="103.5" hidden="false" customHeight="false" outlineLevel="0" collapsed="false">
      <c r="A66" s="88" t="n">
        <v>41474</v>
      </c>
      <c r="B66" s="89" t="s">
        <v>375</v>
      </c>
      <c r="C66" s="90" t="n">
        <v>135</v>
      </c>
      <c r="D66" s="91" t="n">
        <v>7000000</v>
      </c>
      <c r="E66" s="104" t="n">
        <f aca="false">D66+E65</f>
        <v>396141209.27</v>
      </c>
      <c r="F66" s="92" t="s">
        <v>276</v>
      </c>
      <c r="G66" s="92" t="s">
        <v>376</v>
      </c>
      <c r="H66" s="92" t="s">
        <v>377</v>
      </c>
      <c r="I66" s="92" t="s">
        <v>378</v>
      </c>
      <c r="J66" s="93" t="n">
        <v>1000000</v>
      </c>
      <c r="K66" s="93"/>
      <c r="L66" s="105" t="n">
        <v>1000000</v>
      </c>
      <c r="M66" s="94"/>
      <c r="N66" s="94"/>
      <c r="O66" s="95"/>
      <c r="P66" s="93"/>
      <c r="Q66" s="95"/>
      <c r="R66" s="96" t="n">
        <f aca="false">D66-J66</f>
        <v>6000000</v>
      </c>
      <c r="S66" s="97"/>
      <c r="T66" s="97"/>
      <c r="U66" s="98"/>
      <c r="V66" s="97"/>
      <c r="W66" s="97"/>
      <c r="X66" s="97"/>
      <c r="Y66" s="97"/>
      <c r="Z66" s="97" t="n">
        <v>1000000</v>
      </c>
      <c r="AA66" s="97"/>
      <c r="AB66" s="97"/>
      <c r="AC66" s="97"/>
      <c r="AD66" s="97"/>
      <c r="AE66" s="99" t="n">
        <f aca="false">SUM(S66:AD66)</f>
        <v>1000000</v>
      </c>
    </row>
    <row r="67" customFormat="false" ht="103.5" hidden="false" customHeight="false" outlineLevel="0" collapsed="false">
      <c r="A67" s="88" t="n">
        <v>41474</v>
      </c>
      <c r="B67" s="89" t="s">
        <v>379</v>
      </c>
      <c r="C67" s="90" t="n">
        <v>135</v>
      </c>
      <c r="D67" s="91" t="n">
        <v>18000000</v>
      </c>
      <c r="E67" s="104" t="n">
        <f aca="false">D67+E66</f>
        <v>414141209.27</v>
      </c>
      <c r="F67" s="92" t="s">
        <v>276</v>
      </c>
      <c r="G67" s="92" t="s">
        <v>376</v>
      </c>
      <c r="H67" s="92" t="s">
        <v>377</v>
      </c>
      <c r="I67" s="92" t="s">
        <v>380</v>
      </c>
      <c r="J67" s="93" t="n">
        <v>9000000</v>
      </c>
      <c r="K67" s="93"/>
      <c r="L67" s="105" t="n">
        <v>9000000</v>
      </c>
      <c r="M67" s="94"/>
      <c r="N67" s="94"/>
      <c r="O67" s="95"/>
      <c r="P67" s="93"/>
      <c r="Q67" s="95"/>
      <c r="R67" s="96" t="n">
        <f aca="false">D67-J67</f>
        <v>9000000</v>
      </c>
      <c r="S67" s="97"/>
      <c r="T67" s="97"/>
      <c r="U67" s="98"/>
      <c r="V67" s="97"/>
      <c r="W67" s="97"/>
      <c r="X67" s="97"/>
      <c r="Y67" s="97"/>
      <c r="Z67" s="97" t="n">
        <v>9000000</v>
      </c>
      <c r="AA67" s="97"/>
      <c r="AB67" s="97"/>
      <c r="AC67" s="97"/>
      <c r="AD67" s="97"/>
      <c r="AE67" s="99" t="n">
        <f aca="false">SUM(S67:AD67)</f>
        <v>9000000</v>
      </c>
    </row>
    <row r="68" customFormat="false" ht="103.5" hidden="false" customHeight="false" outlineLevel="0" collapsed="false">
      <c r="A68" s="88" t="n">
        <v>41479</v>
      </c>
      <c r="B68" s="89" t="s">
        <v>381</v>
      </c>
      <c r="C68" s="90" t="n">
        <v>103</v>
      </c>
      <c r="D68" s="91" t="n">
        <v>134100</v>
      </c>
      <c r="E68" s="104" t="n">
        <f aca="false">D68+E67</f>
        <v>414275309.27</v>
      </c>
      <c r="F68" s="92" t="s">
        <v>266</v>
      </c>
      <c r="G68" s="92" t="s">
        <v>267</v>
      </c>
      <c r="H68" s="92" t="s">
        <v>268</v>
      </c>
      <c r="I68" s="92" t="s">
        <v>269</v>
      </c>
      <c r="J68" s="93" t="n">
        <v>134100</v>
      </c>
      <c r="K68" s="93"/>
      <c r="L68" s="93" t="n">
        <v>134100</v>
      </c>
      <c r="M68" s="94"/>
      <c r="N68" s="94"/>
      <c r="O68" s="95"/>
      <c r="P68" s="93"/>
      <c r="Q68" s="95"/>
      <c r="R68" s="96" t="n">
        <f aca="false">D68-J68</f>
        <v>0</v>
      </c>
      <c r="S68" s="97"/>
      <c r="T68" s="97"/>
      <c r="U68" s="98"/>
      <c r="V68" s="97"/>
      <c r="W68" s="97"/>
      <c r="X68" s="97"/>
      <c r="Y68" s="97"/>
      <c r="Z68" s="97" t="n">
        <v>134100</v>
      </c>
      <c r="AA68" s="97"/>
      <c r="AB68" s="97"/>
      <c r="AC68" s="97"/>
      <c r="AD68" s="97"/>
      <c r="AE68" s="99" t="n">
        <f aca="false">SUM(S68:AD68)</f>
        <v>134100</v>
      </c>
    </row>
    <row r="69" customFormat="false" ht="103.5" hidden="false" customHeight="false" outlineLevel="0" collapsed="false">
      <c r="A69" s="88" t="n">
        <v>41479</v>
      </c>
      <c r="B69" s="89" t="s">
        <v>382</v>
      </c>
      <c r="C69" s="90" t="n">
        <v>103</v>
      </c>
      <c r="D69" s="91" t="n">
        <v>28040</v>
      </c>
      <c r="E69" s="104" t="n">
        <f aca="false">E68+D69</f>
        <v>414303349.27</v>
      </c>
      <c r="F69" s="92" t="s">
        <v>266</v>
      </c>
      <c r="G69" s="92" t="s">
        <v>267</v>
      </c>
      <c r="H69" s="92" t="s">
        <v>268</v>
      </c>
      <c r="I69" s="92" t="s">
        <v>269</v>
      </c>
      <c r="J69" s="93" t="n">
        <v>28040</v>
      </c>
      <c r="K69" s="93"/>
      <c r="L69" s="93" t="n">
        <v>28040</v>
      </c>
      <c r="M69" s="94"/>
      <c r="N69" s="94"/>
      <c r="O69" s="95"/>
      <c r="P69" s="93"/>
      <c r="Q69" s="95"/>
      <c r="R69" s="96" t="n">
        <f aca="false">D69-J69</f>
        <v>0</v>
      </c>
      <c r="S69" s="97"/>
      <c r="T69" s="97"/>
      <c r="U69" s="98"/>
      <c r="V69" s="97"/>
      <c r="W69" s="97"/>
      <c r="X69" s="97"/>
      <c r="Y69" s="97"/>
      <c r="Z69" s="97"/>
      <c r="AA69" s="97" t="n">
        <v>28040</v>
      </c>
      <c r="AB69" s="97"/>
      <c r="AC69" s="97"/>
      <c r="AD69" s="97"/>
      <c r="AE69" s="99" t="n">
        <f aca="false">SUM(S69:AD69)</f>
        <v>28040</v>
      </c>
    </row>
    <row r="70" customFormat="false" ht="155.25" hidden="false" customHeight="false" outlineLevel="0" collapsed="false">
      <c r="A70" s="88" t="n">
        <v>41484</v>
      </c>
      <c r="B70" s="89" t="s">
        <v>383</v>
      </c>
      <c r="C70" s="90" t="n">
        <v>103</v>
      </c>
      <c r="D70" s="91" t="n">
        <v>1549316.82</v>
      </c>
      <c r="E70" s="104" t="n">
        <f aca="false">E69+D70</f>
        <v>415852666.09</v>
      </c>
      <c r="F70" s="92" t="s">
        <v>95</v>
      </c>
      <c r="G70" s="92" t="s">
        <v>272</v>
      </c>
      <c r="H70" s="92" t="s">
        <v>268</v>
      </c>
      <c r="I70" s="92" t="s">
        <v>326</v>
      </c>
      <c r="J70" s="93" t="n">
        <v>1549316.82</v>
      </c>
      <c r="K70" s="93"/>
      <c r="L70" s="93" t="n">
        <v>1549316.82</v>
      </c>
      <c r="M70" s="94"/>
      <c r="N70" s="94"/>
      <c r="O70" s="95"/>
      <c r="P70" s="93"/>
      <c r="Q70" s="95"/>
      <c r="R70" s="96" t="n">
        <f aca="false">D70-J70</f>
        <v>0</v>
      </c>
      <c r="S70" s="97"/>
      <c r="T70" s="97"/>
      <c r="U70" s="98"/>
      <c r="V70" s="97"/>
      <c r="W70" s="97"/>
      <c r="X70" s="97"/>
      <c r="Y70" s="97"/>
      <c r="Z70" s="97" t="n">
        <v>1549316.82</v>
      </c>
      <c r="AA70" s="97"/>
      <c r="AB70" s="97"/>
      <c r="AC70" s="97"/>
      <c r="AD70" s="97"/>
      <c r="AE70" s="99" t="n">
        <f aca="false">SUM(S70:AD70)</f>
        <v>1549316.82</v>
      </c>
    </row>
    <row r="71" customFormat="false" ht="138" hidden="false" customHeight="false" outlineLevel="0" collapsed="false">
      <c r="A71" s="88" t="n">
        <v>41484</v>
      </c>
      <c r="B71" s="89" t="s">
        <v>384</v>
      </c>
      <c r="C71" s="90" t="n">
        <v>103</v>
      </c>
      <c r="D71" s="91" t="n">
        <v>350601.77</v>
      </c>
      <c r="E71" s="104" t="n">
        <f aca="false">D71+E70</f>
        <v>416203267.86</v>
      </c>
      <c r="F71" s="92" t="s">
        <v>88</v>
      </c>
      <c r="G71" s="92" t="s">
        <v>272</v>
      </c>
      <c r="H71" s="92" t="s">
        <v>268</v>
      </c>
      <c r="I71" s="92" t="s">
        <v>290</v>
      </c>
      <c r="J71" s="93" t="n">
        <v>350601.77</v>
      </c>
      <c r="K71" s="93"/>
      <c r="L71" s="93" t="n">
        <v>350601.77</v>
      </c>
      <c r="M71" s="94"/>
      <c r="N71" s="94"/>
      <c r="O71" s="95"/>
      <c r="P71" s="93"/>
      <c r="Q71" s="95"/>
      <c r="R71" s="96" t="n">
        <f aca="false">D71-J71</f>
        <v>0</v>
      </c>
      <c r="S71" s="97"/>
      <c r="T71" s="97"/>
      <c r="U71" s="98"/>
      <c r="V71" s="97"/>
      <c r="W71" s="97"/>
      <c r="X71" s="97"/>
      <c r="Y71" s="97"/>
      <c r="Z71" s="97" t="n">
        <v>350601.77</v>
      </c>
      <c r="AA71" s="97"/>
      <c r="AB71" s="97"/>
      <c r="AC71" s="97"/>
      <c r="AD71" s="97"/>
      <c r="AE71" s="99" t="n">
        <f aca="false">SUM(S71:AD71)</f>
        <v>350601.77</v>
      </c>
    </row>
    <row r="72" customFormat="false" ht="69" hidden="false" customHeight="false" outlineLevel="0" collapsed="false">
      <c r="A72" s="88" t="n">
        <v>41487</v>
      </c>
      <c r="B72" s="89" t="s">
        <v>385</v>
      </c>
      <c r="C72" s="90" t="n">
        <v>102</v>
      </c>
      <c r="D72" s="91" t="n">
        <v>840158.69</v>
      </c>
      <c r="E72" s="104" t="n">
        <f aca="false">D72+E71</f>
        <v>417043426.55</v>
      </c>
      <c r="F72" s="92" t="s">
        <v>323</v>
      </c>
      <c r="G72" s="92" t="s">
        <v>302</v>
      </c>
      <c r="H72" s="92" t="s">
        <v>303</v>
      </c>
      <c r="I72" s="92" t="s">
        <v>324</v>
      </c>
      <c r="J72" s="93" t="n">
        <v>840158.69</v>
      </c>
      <c r="K72" s="93" t="n">
        <v>840158.69</v>
      </c>
      <c r="L72" s="93"/>
      <c r="M72" s="94"/>
      <c r="N72" s="94"/>
      <c r="O72" s="95"/>
      <c r="P72" s="93"/>
      <c r="Q72" s="95"/>
      <c r="R72" s="96" t="n">
        <f aca="false">D72-J72</f>
        <v>0</v>
      </c>
      <c r="S72" s="97"/>
      <c r="T72" s="97"/>
      <c r="U72" s="98"/>
      <c r="V72" s="97"/>
      <c r="W72" s="97"/>
      <c r="X72" s="97"/>
      <c r="Y72" s="97"/>
      <c r="Z72" s="97" t="n">
        <v>840158.69</v>
      </c>
      <c r="AA72" s="97"/>
      <c r="AB72" s="97"/>
      <c r="AC72" s="97"/>
      <c r="AD72" s="97"/>
      <c r="AE72" s="99" t="n">
        <f aca="false">SUM(S72:AD72)</f>
        <v>840158.69</v>
      </c>
    </row>
    <row r="73" customFormat="false" ht="103.5" hidden="false" customHeight="false" outlineLevel="0" collapsed="false">
      <c r="A73" s="88" t="n">
        <v>41501</v>
      </c>
      <c r="B73" s="89" t="s">
        <v>386</v>
      </c>
      <c r="C73" s="90" t="n">
        <v>103</v>
      </c>
      <c r="D73" s="91" t="n">
        <v>18070123.76</v>
      </c>
      <c r="E73" s="104" t="n">
        <f aca="false">E72+D73</f>
        <v>435113550.31</v>
      </c>
      <c r="F73" s="92" t="s">
        <v>96</v>
      </c>
      <c r="G73" s="92" t="s">
        <v>272</v>
      </c>
      <c r="H73" s="92" t="s">
        <v>268</v>
      </c>
      <c r="I73" s="92" t="s">
        <v>335</v>
      </c>
      <c r="J73" s="93" t="n">
        <v>18070123.76</v>
      </c>
      <c r="K73" s="93"/>
      <c r="L73" s="93" t="n">
        <v>18070123.76</v>
      </c>
      <c r="M73" s="94"/>
      <c r="N73" s="94"/>
      <c r="O73" s="95"/>
      <c r="P73" s="93"/>
      <c r="Q73" s="95"/>
      <c r="R73" s="96" t="n">
        <f aca="false">D73-J73</f>
        <v>0</v>
      </c>
      <c r="S73" s="97"/>
      <c r="T73" s="97"/>
      <c r="U73" s="98"/>
      <c r="V73" s="97"/>
      <c r="W73" s="97"/>
      <c r="X73" s="97"/>
      <c r="Y73" s="97"/>
      <c r="Z73" s="97" t="n">
        <v>18070123.76</v>
      </c>
      <c r="AA73" s="97"/>
      <c r="AB73" s="97"/>
      <c r="AC73" s="97"/>
      <c r="AD73" s="97"/>
      <c r="AE73" s="99" t="n">
        <f aca="false">SUM(S73:AD73)</f>
        <v>18070123.76</v>
      </c>
    </row>
    <row r="74" customFormat="false" ht="69" hidden="false" customHeight="false" outlineLevel="0" collapsed="false">
      <c r="A74" s="88" t="n">
        <v>41507</v>
      </c>
      <c r="B74" s="89" t="s">
        <v>387</v>
      </c>
      <c r="C74" s="90" t="n">
        <v>102</v>
      </c>
      <c r="D74" s="91" t="n">
        <v>1508544.56</v>
      </c>
      <c r="E74" s="104" t="n">
        <f aca="false">E73+D74</f>
        <v>436622094.87</v>
      </c>
      <c r="F74" s="92" t="s">
        <v>301</v>
      </c>
      <c r="G74" s="92" t="s">
        <v>302</v>
      </c>
      <c r="H74" s="92" t="s">
        <v>303</v>
      </c>
      <c r="I74" s="92" t="s">
        <v>304</v>
      </c>
      <c r="J74" s="93" t="n">
        <v>1508544.56</v>
      </c>
      <c r="K74" s="93" t="n">
        <v>1508544.56</v>
      </c>
      <c r="L74" s="93"/>
      <c r="M74" s="94"/>
      <c r="N74" s="94"/>
      <c r="O74" s="95"/>
      <c r="P74" s="93"/>
      <c r="Q74" s="95"/>
      <c r="R74" s="96" t="n">
        <f aca="false">D74-J74</f>
        <v>0</v>
      </c>
      <c r="S74" s="97"/>
      <c r="T74" s="97"/>
      <c r="U74" s="98"/>
      <c r="V74" s="97"/>
      <c r="W74" s="97"/>
      <c r="X74" s="97"/>
      <c r="Y74" s="97"/>
      <c r="Z74" s="97" t="n">
        <v>1508544.56</v>
      </c>
      <c r="AA74" s="97"/>
      <c r="AB74" s="97"/>
      <c r="AC74" s="97"/>
      <c r="AD74" s="97"/>
      <c r="AE74" s="99" t="n">
        <f aca="false">SUM(S74:AD74)</f>
        <v>1508544.56</v>
      </c>
    </row>
    <row r="75" customFormat="false" ht="51.75" hidden="false" customHeight="false" outlineLevel="0" collapsed="false">
      <c r="A75" s="88" t="n">
        <v>41487</v>
      </c>
      <c r="B75" s="89" t="s">
        <v>388</v>
      </c>
      <c r="C75" s="90" t="n">
        <v>103</v>
      </c>
      <c r="D75" s="91" t="n">
        <v>2395458.1</v>
      </c>
      <c r="E75" s="104" t="n">
        <f aca="false">E74+D75</f>
        <v>439017552.97</v>
      </c>
      <c r="F75" s="92" t="s">
        <v>105</v>
      </c>
      <c r="G75" s="92" t="s">
        <v>272</v>
      </c>
      <c r="H75" s="92"/>
      <c r="I75" s="92" t="s">
        <v>389</v>
      </c>
      <c r="J75" s="93" t="n">
        <v>2395458.1</v>
      </c>
      <c r="K75" s="93"/>
      <c r="L75" s="93" t="n">
        <v>2395458.1</v>
      </c>
      <c r="M75" s="94"/>
      <c r="N75" s="94"/>
      <c r="O75" s="95"/>
      <c r="P75" s="93"/>
      <c r="Q75" s="95"/>
      <c r="R75" s="96" t="n">
        <f aca="false">D75-J75</f>
        <v>0</v>
      </c>
      <c r="S75" s="97"/>
      <c r="T75" s="97"/>
      <c r="U75" s="98"/>
      <c r="V75" s="97"/>
      <c r="W75" s="97"/>
      <c r="X75" s="97"/>
      <c r="Y75" s="97"/>
      <c r="Z75" s="97"/>
      <c r="AA75" s="97" t="n">
        <v>2395458.1</v>
      </c>
      <c r="AB75" s="97"/>
      <c r="AC75" s="97"/>
      <c r="AD75" s="97"/>
      <c r="AE75" s="99" t="n">
        <f aca="false">SUM(S75:AD75)</f>
        <v>2395458.1</v>
      </c>
    </row>
    <row r="76" customFormat="false" ht="51.75" hidden="false" customHeight="false" outlineLevel="0" collapsed="false">
      <c r="A76" s="88" t="n">
        <v>41487</v>
      </c>
      <c r="B76" s="89" t="s">
        <v>390</v>
      </c>
      <c r="C76" s="90" t="n">
        <v>103</v>
      </c>
      <c r="D76" s="91" t="n">
        <v>38377.22</v>
      </c>
      <c r="E76" s="104" t="n">
        <f aca="false">E75+D76</f>
        <v>439055930.19</v>
      </c>
      <c r="F76" s="92" t="s">
        <v>106</v>
      </c>
      <c r="G76" s="92" t="s">
        <v>272</v>
      </c>
      <c r="H76" s="92"/>
      <c r="I76" s="92" t="s">
        <v>391</v>
      </c>
      <c r="J76" s="93" t="n">
        <v>36377.22</v>
      </c>
      <c r="K76" s="95"/>
      <c r="L76" s="93" t="n">
        <v>36377.22</v>
      </c>
      <c r="M76" s="94"/>
      <c r="N76" s="94"/>
      <c r="O76" s="95"/>
      <c r="P76" s="95"/>
      <c r="Q76" s="95"/>
      <c r="R76" s="96" t="n">
        <f aca="false">D76-J76</f>
        <v>2000</v>
      </c>
      <c r="S76" s="97"/>
      <c r="T76" s="97"/>
      <c r="U76" s="98"/>
      <c r="V76" s="97"/>
      <c r="W76" s="97"/>
      <c r="X76" s="97"/>
      <c r="Y76" s="97"/>
      <c r="Z76" s="97"/>
      <c r="AA76" s="91" t="n">
        <v>36377.22</v>
      </c>
      <c r="AB76" s="97"/>
      <c r="AC76" s="97"/>
      <c r="AD76" s="97"/>
      <c r="AE76" s="99" t="n">
        <f aca="false">SUM(S76:AD76)</f>
        <v>36377.22</v>
      </c>
    </row>
    <row r="77" customFormat="false" ht="51.75" hidden="false" customHeight="false" outlineLevel="0" collapsed="false">
      <c r="A77" s="88" t="n">
        <v>41487</v>
      </c>
      <c r="B77" s="89" t="s">
        <v>392</v>
      </c>
      <c r="C77" s="90" t="n">
        <v>103</v>
      </c>
      <c r="D77" s="91" t="n">
        <v>105781.73</v>
      </c>
      <c r="E77" s="104" t="n">
        <f aca="false">E76+D77</f>
        <v>439161711.92</v>
      </c>
      <c r="F77" s="92" t="s">
        <v>107</v>
      </c>
      <c r="G77" s="92" t="s">
        <v>272</v>
      </c>
      <c r="H77" s="92"/>
      <c r="I77" s="92" t="s">
        <v>393</v>
      </c>
      <c r="J77" s="93" t="n">
        <v>105781.73</v>
      </c>
      <c r="K77" s="95"/>
      <c r="L77" s="93" t="n">
        <v>105781.73</v>
      </c>
      <c r="M77" s="94"/>
      <c r="N77" s="94"/>
      <c r="O77" s="95"/>
      <c r="P77" s="95"/>
      <c r="Q77" s="95"/>
      <c r="R77" s="96" t="n">
        <f aca="false">D77-J77</f>
        <v>0</v>
      </c>
      <c r="S77" s="97"/>
      <c r="T77" s="97"/>
      <c r="U77" s="98"/>
      <c r="V77" s="97"/>
      <c r="W77" s="97"/>
      <c r="X77" s="97"/>
      <c r="Y77" s="97"/>
      <c r="Z77" s="97"/>
      <c r="AA77" s="97" t="n">
        <v>105781.73</v>
      </c>
      <c r="AB77" s="97"/>
      <c r="AC77" s="97"/>
      <c r="AD77" s="97"/>
      <c r="AE77" s="99" t="n">
        <f aca="false">SUM(S77:AD77)</f>
        <v>105781.73</v>
      </c>
    </row>
    <row r="78" customFormat="false" ht="138" hidden="false" customHeight="false" outlineLevel="0" collapsed="false">
      <c r="A78" s="86" t="n">
        <v>41520</v>
      </c>
      <c r="B78" s="87" t="s">
        <v>394</v>
      </c>
      <c r="C78" s="75" t="n">
        <v>102</v>
      </c>
      <c r="D78" s="85" t="n">
        <v>56902226.56</v>
      </c>
      <c r="E78" s="77" t="n">
        <f aca="false">E77+D78</f>
        <v>496063938.48</v>
      </c>
      <c r="F78" s="78" t="s">
        <v>55</v>
      </c>
      <c r="G78" s="78" t="s">
        <v>357</v>
      </c>
      <c r="H78" s="78"/>
      <c r="I78" s="78" t="s">
        <v>358</v>
      </c>
      <c r="J78" s="76" t="n">
        <v>56902226.56</v>
      </c>
      <c r="K78" s="76" t="n">
        <v>56902226.56</v>
      </c>
      <c r="L78" s="79"/>
      <c r="M78" s="80"/>
      <c r="N78" s="80"/>
      <c r="O78" s="79"/>
      <c r="P78" s="79"/>
      <c r="Q78" s="79"/>
      <c r="R78" s="76" t="n">
        <f aca="false">D78-J78</f>
        <v>0</v>
      </c>
      <c r="S78" s="101"/>
      <c r="T78" s="101"/>
      <c r="U78" s="101"/>
      <c r="V78" s="101"/>
      <c r="W78" s="101"/>
      <c r="X78" s="101"/>
      <c r="Y78" s="101"/>
      <c r="Z78" s="101"/>
      <c r="AA78" s="101" t="n">
        <v>56902226.56</v>
      </c>
      <c r="AB78" s="101"/>
      <c r="AC78" s="101"/>
      <c r="AD78" s="101"/>
      <c r="AE78" s="101" t="n">
        <f aca="false">SUM(S78:AD78)</f>
        <v>56902226.56</v>
      </c>
    </row>
    <row r="79" customFormat="false" ht="51.75" hidden="false" customHeight="false" outlineLevel="0" collapsed="false">
      <c r="A79" s="86" t="n">
        <v>41520</v>
      </c>
      <c r="B79" s="87" t="s">
        <v>395</v>
      </c>
      <c r="C79" s="75" t="n">
        <v>102</v>
      </c>
      <c r="D79" s="85" t="n">
        <v>983528.77</v>
      </c>
      <c r="E79" s="77" t="n">
        <f aca="false">E78+D79</f>
        <v>497047467.25</v>
      </c>
      <c r="F79" s="78" t="s">
        <v>301</v>
      </c>
      <c r="G79" s="78" t="s">
        <v>302</v>
      </c>
      <c r="H79" s="78"/>
      <c r="I79" s="78" t="s">
        <v>304</v>
      </c>
      <c r="J79" s="76" t="n">
        <v>983528.77</v>
      </c>
      <c r="K79" s="76" t="n">
        <v>983528.77</v>
      </c>
      <c r="L79" s="79"/>
      <c r="M79" s="80"/>
      <c r="N79" s="80"/>
      <c r="O79" s="79"/>
      <c r="P79" s="79"/>
      <c r="Q79" s="79"/>
      <c r="R79" s="76" t="n">
        <f aca="false">D79-J79</f>
        <v>0</v>
      </c>
      <c r="S79" s="101"/>
      <c r="T79" s="101"/>
      <c r="U79" s="101"/>
      <c r="V79" s="101"/>
      <c r="W79" s="101"/>
      <c r="X79" s="101"/>
      <c r="Y79" s="101"/>
      <c r="Z79" s="101"/>
      <c r="AA79" s="101" t="n">
        <v>983528.77</v>
      </c>
      <c r="AB79" s="101"/>
      <c r="AC79" s="101"/>
      <c r="AD79" s="101"/>
      <c r="AE79" s="101" t="n">
        <f aca="false">SUM(S79:AD79)</f>
        <v>983528.77</v>
      </c>
    </row>
    <row r="80" customFormat="false" ht="69" hidden="false" customHeight="false" outlineLevel="0" collapsed="false">
      <c r="A80" s="86" t="n">
        <v>41530</v>
      </c>
      <c r="B80" s="87" t="s">
        <v>396</v>
      </c>
      <c r="C80" s="75" t="n">
        <v>102</v>
      </c>
      <c r="D80" s="85" t="n">
        <v>66815.69</v>
      </c>
      <c r="E80" s="77" t="n">
        <f aca="false">E79+D80</f>
        <v>497114282.94</v>
      </c>
      <c r="F80" s="78" t="s">
        <v>368</v>
      </c>
      <c r="G80" s="78" t="s">
        <v>302</v>
      </c>
      <c r="H80" s="78"/>
      <c r="I80" s="78" t="s">
        <v>369</v>
      </c>
      <c r="J80" s="76" t="n">
        <v>66815.69</v>
      </c>
      <c r="K80" s="76" t="n">
        <v>66815.69</v>
      </c>
      <c r="L80" s="76"/>
      <c r="M80" s="76"/>
      <c r="N80" s="76"/>
      <c r="O80" s="76"/>
      <c r="P80" s="76"/>
      <c r="Q80" s="76"/>
      <c r="R80" s="76" t="n">
        <f aca="false">D80-J80</f>
        <v>0</v>
      </c>
      <c r="S80" s="101"/>
      <c r="T80" s="101"/>
      <c r="U80" s="101"/>
      <c r="V80" s="101"/>
      <c r="W80" s="101"/>
      <c r="X80" s="101"/>
      <c r="Y80" s="101"/>
      <c r="Z80" s="101"/>
      <c r="AA80" s="101" t="n">
        <v>66815.69</v>
      </c>
      <c r="AB80" s="101"/>
      <c r="AC80" s="101"/>
      <c r="AD80" s="101"/>
      <c r="AE80" s="101" t="n">
        <f aca="false">SUM(S80:AD80)</f>
        <v>66815.69</v>
      </c>
    </row>
    <row r="81" customFormat="false" ht="51.75" hidden="false" customHeight="false" outlineLevel="0" collapsed="false">
      <c r="A81" s="86" t="n">
        <v>41544</v>
      </c>
      <c r="B81" s="87" t="s">
        <v>397</v>
      </c>
      <c r="C81" s="75" t="n">
        <v>102</v>
      </c>
      <c r="D81" s="85" t="n">
        <v>1429072.17</v>
      </c>
      <c r="E81" s="77" t="n">
        <f aca="false">E80+D81</f>
        <v>498543355.11</v>
      </c>
      <c r="F81" s="78" t="s">
        <v>108</v>
      </c>
      <c r="G81" s="78" t="s">
        <v>70</v>
      </c>
      <c r="H81" s="78"/>
      <c r="I81" s="78" t="s">
        <v>398</v>
      </c>
      <c r="J81" s="76" t="n">
        <v>1429072.17</v>
      </c>
      <c r="K81" s="79" t="n">
        <v>1429072.17</v>
      </c>
      <c r="L81" s="79"/>
      <c r="M81" s="79"/>
      <c r="N81" s="79"/>
      <c r="O81" s="79"/>
      <c r="P81" s="79"/>
      <c r="Q81" s="79"/>
      <c r="R81" s="76" t="n">
        <f aca="false">D81-J81</f>
        <v>0</v>
      </c>
      <c r="S81" s="101"/>
      <c r="T81" s="101"/>
      <c r="U81" s="101"/>
      <c r="V81" s="101"/>
      <c r="W81" s="101"/>
      <c r="X81" s="101"/>
      <c r="Y81" s="101"/>
      <c r="Z81" s="101"/>
      <c r="AA81" s="101"/>
      <c r="AB81" s="101" t="n">
        <v>1429072.17</v>
      </c>
      <c r="AC81" s="101"/>
      <c r="AD81" s="101"/>
      <c r="AE81" s="101" t="n">
        <f aca="false">SUM(S81:AD81)</f>
        <v>1429072.17</v>
      </c>
    </row>
    <row r="82" customFormat="false" ht="103.5" hidden="false" customHeight="false" outlineLevel="0" collapsed="false">
      <c r="A82" s="86" t="n">
        <v>41544</v>
      </c>
      <c r="B82" s="87" t="s">
        <v>399</v>
      </c>
      <c r="C82" s="75" t="n">
        <v>101</v>
      </c>
      <c r="D82" s="85" t="n">
        <v>14000000</v>
      </c>
      <c r="E82" s="77" t="n">
        <f aca="false">E81+D82</f>
        <v>512543355.11</v>
      </c>
      <c r="F82" s="78" t="s">
        <v>276</v>
      </c>
      <c r="G82" s="78" t="s">
        <v>277</v>
      </c>
      <c r="H82" s="78" t="s">
        <v>273</v>
      </c>
      <c r="I82" s="78" t="s">
        <v>278</v>
      </c>
      <c r="J82" s="76" t="n">
        <v>14000000</v>
      </c>
      <c r="K82" s="80"/>
      <c r="L82" s="79"/>
      <c r="M82" s="80"/>
      <c r="N82" s="80"/>
      <c r="O82" s="79"/>
      <c r="P82" s="79"/>
      <c r="Q82" s="79" t="n">
        <v>14000000</v>
      </c>
      <c r="R82" s="76" t="n">
        <f aca="false">D82-J82</f>
        <v>0</v>
      </c>
      <c r="S82" s="101"/>
      <c r="T82" s="101"/>
      <c r="U82" s="101"/>
      <c r="V82" s="101"/>
      <c r="W82" s="101"/>
      <c r="X82" s="101"/>
      <c r="Y82" s="101"/>
      <c r="Z82" s="101"/>
      <c r="AA82" s="101"/>
      <c r="AB82" s="101" t="n">
        <v>14000000</v>
      </c>
      <c r="AC82" s="101"/>
      <c r="AD82" s="101"/>
      <c r="AE82" s="101" t="n">
        <f aca="false">SUM(S82:AD82)</f>
        <v>14000000</v>
      </c>
    </row>
    <row r="83" customFormat="false" ht="103.5" hidden="false" customHeight="false" outlineLevel="0" collapsed="false">
      <c r="A83" s="86" t="n">
        <v>41544</v>
      </c>
      <c r="B83" s="87" t="s">
        <v>400</v>
      </c>
      <c r="C83" s="75" t="n">
        <v>135</v>
      </c>
      <c r="D83" s="85" t="n">
        <v>5000000</v>
      </c>
      <c r="E83" s="77" t="n">
        <f aca="false">E82+D83</f>
        <v>517543355.11</v>
      </c>
      <c r="F83" s="78" t="s">
        <v>276</v>
      </c>
      <c r="G83" s="78" t="s">
        <v>376</v>
      </c>
      <c r="H83" s="78" t="s">
        <v>377</v>
      </c>
      <c r="I83" s="78" t="s">
        <v>380</v>
      </c>
      <c r="J83" s="76" t="n">
        <v>5000000</v>
      </c>
      <c r="K83" s="80"/>
      <c r="L83" s="76" t="n">
        <v>5000000</v>
      </c>
      <c r="M83" s="80"/>
      <c r="N83" s="80"/>
      <c r="O83" s="79"/>
      <c r="P83" s="79"/>
      <c r="Q83" s="79"/>
      <c r="R83" s="76" t="n">
        <f aca="false">D83-J83</f>
        <v>0</v>
      </c>
      <c r="S83" s="101"/>
      <c r="T83" s="101"/>
      <c r="U83" s="101"/>
      <c r="V83" s="101"/>
      <c r="W83" s="101"/>
      <c r="X83" s="101"/>
      <c r="Y83" s="101"/>
      <c r="Z83" s="101"/>
      <c r="AA83" s="101"/>
      <c r="AB83" s="101" t="n">
        <v>5000000</v>
      </c>
      <c r="AC83" s="101"/>
      <c r="AD83" s="101"/>
      <c r="AE83" s="101" t="n">
        <f aca="false">SUM(S83:AD83)</f>
        <v>5000000</v>
      </c>
    </row>
    <row r="84" customFormat="false" ht="51.75" hidden="false" customHeight="false" outlineLevel="0" collapsed="false">
      <c r="A84" s="86" t="n">
        <v>41544</v>
      </c>
      <c r="B84" s="87" t="s">
        <v>401</v>
      </c>
      <c r="C84" s="75" t="n">
        <v>103</v>
      </c>
      <c r="D84" s="85" t="n">
        <v>4460439.82</v>
      </c>
      <c r="E84" s="77" t="n">
        <f aca="false">E83+D84</f>
        <v>522003794.93</v>
      </c>
      <c r="F84" s="78" t="s">
        <v>100</v>
      </c>
      <c r="G84" s="78" t="s">
        <v>272</v>
      </c>
      <c r="H84" s="78"/>
      <c r="I84" s="100" t="s">
        <v>352</v>
      </c>
      <c r="J84" s="76" t="n">
        <v>4460439.82</v>
      </c>
      <c r="K84" s="80"/>
      <c r="L84" s="79" t="n">
        <v>4460439.82</v>
      </c>
      <c r="M84" s="80"/>
      <c r="N84" s="80"/>
      <c r="O84" s="79"/>
      <c r="P84" s="79"/>
      <c r="Q84" s="79"/>
      <c r="R84" s="76" t="n">
        <f aca="false">D84-J84</f>
        <v>0</v>
      </c>
      <c r="S84" s="101"/>
      <c r="T84" s="101"/>
      <c r="U84" s="101"/>
      <c r="V84" s="101"/>
      <c r="W84" s="101"/>
      <c r="X84" s="101"/>
      <c r="Y84" s="101"/>
      <c r="Z84" s="101"/>
      <c r="AA84" s="101"/>
      <c r="AB84" s="101" t="n">
        <v>4460439.82</v>
      </c>
      <c r="AC84" s="101"/>
      <c r="AD84" s="101"/>
      <c r="AE84" s="101" t="n">
        <f aca="false">SUM(S84:AD84)</f>
        <v>4460439.82</v>
      </c>
    </row>
    <row r="85" customFormat="false" ht="138" hidden="false" customHeight="false" outlineLevel="0" collapsed="false">
      <c r="A85" s="86" t="n">
        <v>41551</v>
      </c>
      <c r="B85" s="87" t="s">
        <v>402</v>
      </c>
      <c r="C85" s="75" t="n">
        <v>102</v>
      </c>
      <c r="D85" s="85" t="n">
        <v>297066.43</v>
      </c>
      <c r="E85" s="77" t="n">
        <f aca="false">E84+D85</f>
        <v>522300861.36</v>
      </c>
      <c r="F85" s="78" t="s">
        <v>403</v>
      </c>
      <c r="G85" s="78" t="s">
        <v>302</v>
      </c>
      <c r="H85" s="78"/>
      <c r="I85" s="100" t="s">
        <v>404</v>
      </c>
      <c r="J85" s="76" t="n">
        <v>297066.43</v>
      </c>
      <c r="K85" s="79" t="n">
        <v>297066.43</v>
      </c>
      <c r="L85" s="79"/>
      <c r="M85" s="80"/>
      <c r="N85" s="80"/>
      <c r="O85" s="79"/>
      <c r="P85" s="79"/>
      <c r="Q85" s="79"/>
      <c r="R85" s="76" t="n">
        <f aca="false">D85-J85</f>
        <v>0</v>
      </c>
      <c r="S85" s="101"/>
      <c r="T85" s="101"/>
      <c r="U85" s="101"/>
      <c r="V85" s="101"/>
      <c r="W85" s="101"/>
      <c r="X85" s="101"/>
      <c r="Y85" s="101"/>
      <c r="Z85" s="101"/>
      <c r="AA85" s="101"/>
      <c r="AB85" s="101" t="n">
        <v>297066.43</v>
      </c>
      <c r="AC85" s="101"/>
      <c r="AD85" s="101"/>
      <c r="AE85" s="101" t="n">
        <f aca="false">SUM(S85:AD85)</f>
        <v>297066.43</v>
      </c>
    </row>
    <row r="86" customFormat="false" ht="155.25" hidden="false" customHeight="false" outlineLevel="0" collapsed="false">
      <c r="A86" s="86" t="n">
        <v>41551</v>
      </c>
      <c r="B86" s="87" t="s">
        <v>405</v>
      </c>
      <c r="C86" s="75" t="n">
        <v>102</v>
      </c>
      <c r="D86" s="85" t="n">
        <v>456632.49</v>
      </c>
      <c r="E86" s="77" t="n">
        <f aca="false">E85+D86</f>
        <v>522757493.85</v>
      </c>
      <c r="F86" s="78" t="s">
        <v>406</v>
      </c>
      <c r="G86" s="78" t="s">
        <v>302</v>
      </c>
      <c r="H86" s="78"/>
      <c r="I86" s="100" t="s">
        <v>407</v>
      </c>
      <c r="J86" s="76" t="n">
        <v>311713.2</v>
      </c>
      <c r="K86" s="79" t="n">
        <v>311713.2</v>
      </c>
      <c r="L86" s="79"/>
      <c r="M86" s="80"/>
      <c r="N86" s="80"/>
      <c r="O86" s="79"/>
      <c r="P86" s="79"/>
      <c r="Q86" s="79"/>
      <c r="R86" s="76" t="n">
        <f aca="false">D86-J86</f>
        <v>144919.29</v>
      </c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 t="n">
        <v>311713.2</v>
      </c>
      <c r="AE86" s="101" t="n">
        <f aca="false">SUM(S86:AD86)</f>
        <v>311713.2</v>
      </c>
    </row>
    <row r="87" customFormat="false" ht="86.25" hidden="false" customHeight="false" outlineLevel="0" collapsed="false">
      <c r="A87" s="86" t="n">
        <v>41551</v>
      </c>
      <c r="B87" s="87" t="s">
        <v>408</v>
      </c>
      <c r="C87" s="75" t="n">
        <v>103</v>
      </c>
      <c r="D87" s="85" t="n">
        <v>1530343</v>
      </c>
      <c r="E87" s="77" t="n">
        <f aca="false">E86+D87</f>
        <v>524287836.85</v>
      </c>
      <c r="F87" s="78" t="s">
        <v>266</v>
      </c>
      <c r="G87" s="78" t="s">
        <v>267</v>
      </c>
      <c r="H87" s="78"/>
      <c r="I87" s="100" t="s">
        <v>269</v>
      </c>
      <c r="J87" s="76" t="n">
        <v>1530000</v>
      </c>
      <c r="K87" s="76"/>
      <c r="L87" s="79" t="n">
        <v>1530000</v>
      </c>
      <c r="M87" s="80"/>
      <c r="N87" s="80"/>
      <c r="O87" s="79"/>
      <c r="P87" s="79"/>
      <c r="Q87" s="79"/>
      <c r="R87" s="76" t="n">
        <f aca="false">D87-J87</f>
        <v>343</v>
      </c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 t="n">
        <v>1530000</v>
      </c>
      <c r="AD87" s="101"/>
      <c r="AE87" s="101" t="n">
        <f aca="false">SUM(S87:AD87)</f>
        <v>1530000</v>
      </c>
    </row>
    <row r="88" customFormat="false" ht="51.75" hidden="false" customHeight="false" outlineLevel="0" collapsed="false">
      <c r="A88" s="86" t="n">
        <v>41557</v>
      </c>
      <c r="B88" s="87" t="s">
        <v>409</v>
      </c>
      <c r="C88" s="75" t="n">
        <v>102</v>
      </c>
      <c r="D88" s="85" t="n">
        <v>496700.44</v>
      </c>
      <c r="E88" s="77" t="n">
        <f aca="false">E87+D88</f>
        <v>524784537.29</v>
      </c>
      <c r="F88" s="78" t="s">
        <v>410</v>
      </c>
      <c r="G88" s="78" t="s">
        <v>302</v>
      </c>
      <c r="H88" s="78"/>
      <c r="I88" s="100" t="s">
        <v>411</v>
      </c>
      <c r="J88" s="76" t="n">
        <v>496700.44</v>
      </c>
      <c r="K88" s="76" t="n">
        <v>496700.44</v>
      </c>
      <c r="L88" s="79"/>
      <c r="M88" s="80"/>
      <c r="N88" s="80"/>
      <c r="O88" s="79"/>
      <c r="P88" s="79"/>
      <c r="Q88" s="79"/>
      <c r="R88" s="76" t="n">
        <f aca="false">D88-J88</f>
        <v>0</v>
      </c>
      <c r="S88" s="101"/>
      <c r="T88" s="101"/>
      <c r="U88" s="101"/>
      <c r="V88" s="101"/>
      <c r="W88" s="101"/>
      <c r="X88" s="101"/>
      <c r="Y88" s="101"/>
      <c r="Z88" s="101"/>
      <c r="AA88" s="101"/>
      <c r="AB88" s="101" t="n">
        <v>496700.44</v>
      </c>
      <c r="AC88" s="101"/>
      <c r="AD88" s="101"/>
      <c r="AE88" s="101" t="n">
        <f aca="false">SUM(S88:AD88)</f>
        <v>496700.44</v>
      </c>
    </row>
    <row r="89" customFormat="false" ht="51.75" hidden="false" customHeight="false" outlineLevel="0" collapsed="false">
      <c r="A89" s="86" t="n">
        <v>41578</v>
      </c>
      <c r="B89" s="87" t="s">
        <v>412</v>
      </c>
      <c r="C89" s="75" t="n">
        <v>102</v>
      </c>
      <c r="D89" s="85" t="n">
        <v>1238614.27</v>
      </c>
      <c r="E89" s="77" t="n">
        <f aca="false">E88+D89</f>
        <v>526023151.56</v>
      </c>
      <c r="F89" s="78" t="s">
        <v>301</v>
      </c>
      <c r="G89" s="78" t="s">
        <v>302</v>
      </c>
      <c r="H89" s="78"/>
      <c r="I89" s="78" t="s">
        <v>304</v>
      </c>
      <c r="J89" s="76" t="n">
        <v>1238614.27</v>
      </c>
      <c r="K89" s="79" t="n">
        <v>1238614.27</v>
      </c>
      <c r="L89" s="79"/>
      <c r="M89" s="80"/>
      <c r="N89" s="80"/>
      <c r="O89" s="79"/>
      <c r="P89" s="79"/>
      <c r="Q89" s="79"/>
      <c r="R89" s="76" t="n">
        <f aca="false">D89-J89</f>
        <v>0</v>
      </c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 t="n">
        <v>1238614.27</v>
      </c>
      <c r="AD89" s="101"/>
      <c r="AE89" s="101" t="n">
        <f aca="false">SUM(S89:AD89)</f>
        <v>1238614.27</v>
      </c>
    </row>
    <row r="90" customFormat="false" ht="103.5" hidden="false" customHeight="false" outlineLevel="0" collapsed="false">
      <c r="A90" s="86" t="n">
        <v>41582</v>
      </c>
      <c r="B90" s="87" t="s">
        <v>413</v>
      </c>
      <c r="C90" s="75" t="n">
        <v>102</v>
      </c>
      <c r="D90" s="85" t="n">
        <v>971780.33</v>
      </c>
      <c r="E90" s="77" t="n">
        <f aca="false">E89+D90</f>
        <v>526994931.89</v>
      </c>
      <c r="F90" s="78" t="s">
        <v>414</v>
      </c>
      <c r="G90" s="78" t="s">
        <v>302</v>
      </c>
      <c r="H90" s="78"/>
      <c r="I90" s="100" t="s">
        <v>415</v>
      </c>
      <c r="J90" s="76" t="n">
        <v>971780.33</v>
      </c>
      <c r="K90" s="79" t="n">
        <v>971780.33</v>
      </c>
      <c r="L90" s="79"/>
      <c r="M90" s="80"/>
      <c r="N90" s="80"/>
      <c r="O90" s="79"/>
      <c r="P90" s="79"/>
      <c r="Q90" s="106"/>
      <c r="R90" s="76" t="n">
        <f aca="false">D90-J90</f>
        <v>0</v>
      </c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 t="n">
        <v>971780.33</v>
      </c>
      <c r="AD90" s="101"/>
      <c r="AE90" s="101" t="n">
        <f aca="false">SUM(S90:AD90)</f>
        <v>971780.33</v>
      </c>
    </row>
    <row r="91" customFormat="false" ht="86.25" hidden="false" customHeight="false" outlineLevel="0" collapsed="false">
      <c r="A91" s="86" t="n">
        <v>41585</v>
      </c>
      <c r="B91" s="87" t="s">
        <v>416</v>
      </c>
      <c r="C91" s="75" t="n">
        <v>103</v>
      </c>
      <c r="D91" s="85" t="n">
        <v>6311.27</v>
      </c>
      <c r="E91" s="77" t="n">
        <f aca="false">E90+D91</f>
        <v>527001243.16</v>
      </c>
      <c r="F91" s="78" t="s">
        <v>112</v>
      </c>
      <c r="G91" s="78" t="s">
        <v>272</v>
      </c>
      <c r="H91" s="78"/>
      <c r="I91" s="100" t="s">
        <v>417</v>
      </c>
      <c r="J91" s="107" t="n">
        <v>6311.27</v>
      </c>
      <c r="K91" s="76"/>
      <c r="L91" s="79" t="n">
        <v>6311.27</v>
      </c>
      <c r="M91" s="80"/>
      <c r="N91" s="80"/>
      <c r="O91" s="79"/>
      <c r="P91" s="79"/>
      <c r="Q91" s="106"/>
      <c r="R91" s="76" t="n">
        <f aca="false">D91-J91</f>
        <v>0</v>
      </c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 t="n">
        <v>6311.27</v>
      </c>
      <c r="AD91" s="101"/>
      <c r="AE91" s="101" t="n">
        <f aca="false">SUM(S91:AD91)</f>
        <v>6311.27</v>
      </c>
    </row>
    <row r="92" customFormat="false" ht="51.75" hidden="false" customHeight="false" outlineLevel="0" collapsed="false">
      <c r="A92" s="86" t="n">
        <v>41591</v>
      </c>
      <c r="B92" s="87" t="s">
        <v>418</v>
      </c>
      <c r="C92" s="75" t="n">
        <v>102</v>
      </c>
      <c r="D92" s="85" t="n">
        <v>1358482.99</v>
      </c>
      <c r="E92" s="77" t="n">
        <f aca="false">E91+D92</f>
        <v>528359726.15</v>
      </c>
      <c r="F92" s="78" t="s">
        <v>301</v>
      </c>
      <c r="G92" s="78" t="s">
        <v>302</v>
      </c>
      <c r="H92" s="78"/>
      <c r="I92" s="78" t="s">
        <v>304</v>
      </c>
      <c r="J92" s="107" t="n">
        <v>1358482.99</v>
      </c>
      <c r="K92" s="76" t="n">
        <v>1358482.99</v>
      </c>
      <c r="L92" s="79"/>
      <c r="M92" s="80"/>
      <c r="N92" s="80"/>
      <c r="O92" s="79"/>
      <c r="P92" s="79"/>
      <c r="Q92" s="106"/>
      <c r="R92" s="76" t="n">
        <f aca="false">D92-J92</f>
        <v>0</v>
      </c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 t="n">
        <v>1358482.99</v>
      </c>
      <c r="AD92" s="101"/>
      <c r="AE92" s="101" t="n">
        <f aca="false">SUM(S92:AD92)</f>
        <v>1358482.99</v>
      </c>
    </row>
    <row r="93" customFormat="false" ht="103.5" hidden="false" customHeight="false" outlineLevel="0" collapsed="false">
      <c r="A93" s="86" t="n">
        <v>41591</v>
      </c>
      <c r="B93" s="87" t="s">
        <v>419</v>
      </c>
      <c r="C93" s="75" t="n">
        <v>102</v>
      </c>
      <c r="D93" s="85" t="n">
        <v>159160.89</v>
      </c>
      <c r="E93" s="77" t="n">
        <f aca="false">E92+D93</f>
        <v>528518887.04</v>
      </c>
      <c r="F93" s="78" t="s">
        <v>420</v>
      </c>
      <c r="G93" s="78" t="s">
        <v>302</v>
      </c>
      <c r="H93" s="78"/>
      <c r="I93" s="100" t="s">
        <v>421</v>
      </c>
      <c r="J93" s="107" t="n">
        <v>159160.89</v>
      </c>
      <c r="K93" s="76" t="n">
        <v>159160.89</v>
      </c>
      <c r="L93" s="79"/>
      <c r="M93" s="80"/>
      <c r="N93" s="80"/>
      <c r="O93" s="79"/>
      <c r="P93" s="79"/>
      <c r="Q93" s="106"/>
      <c r="R93" s="76" t="n">
        <f aca="false">D93-J93</f>
        <v>0</v>
      </c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 t="n">
        <v>159160.89</v>
      </c>
      <c r="AD93" s="101"/>
      <c r="AE93" s="101" t="n">
        <f aca="false">SUM(S93:AD93)</f>
        <v>159160.89</v>
      </c>
    </row>
    <row r="94" customFormat="false" ht="103.5" hidden="false" customHeight="false" outlineLevel="0" collapsed="false">
      <c r="A94" s="86" t="n">
        <v>41611</v>
      </c>
      <c r="B94" s="87" t="s">
        <v>422</v>
      </c>
      <c r="C94" s="75" t="n">
        <v>102</v>
      </c>
      <c r="D94" s="85" t="n">
        <v>603000</v>
      </c>
      <c r="E94" s="77" t="n">
        <f aca="false">E93+D94</f>
        <v>529121887.04</v>
      </c>
      <c r="F94" s="78" t="s">
        <v>414</v>
      </c>
      <c r="G94" s="78" t="s">
        <v>302</v>
      </c>
      <c r="H94" s="78"/>
      <c r="I94" s="100" t="s">
        <v>415</v>
      </c>
      <c r="J94" s="107" t="n">
        <v>603000</v>
      </c>
      <c r="K94" s="76" t="n">
        <v>603000</v>
      </c>
      <c r="L94" s="107"/>
      <c r="M94" s="80"/>
      <c r="N94" s="80"/>
      <c r="O94" s="79"/>
      <c r="P94" s="79"/>
      <c r="Q94" s="106"/>
      <c r="R94" s="76" t="n">
        <f aca="false">D94-J94</f>
        <v>0</v>
      </c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 t="n">
        <v>603000</v>
      </c>
      <c r="AE94" s="101" t="n">
        <f aca="false">SUM(S94:AD94)</f>
        <v>603000</v>
      </c>
    </row>
    <row r="95" customFormat="false" ht="69" hidden="false" customHeight="false" outlineLevel="0" collapsed="false">
      <c r="A95" s="86" t="n">
        <v>41611</v>
      </c>
      <c r="B95" s="87" t="s">
        <v>423</v>
      </c>
      <c r="C95" s="75" t="n">
        <v>102</v>
      </c>
      <c r="D95" s="85" t="n">
        <v>1672000</v>
      </c>
      <c r="E95" s="77" t="n">
        <f aca="false">E94+D95</f>
        <v>530793887.04</v>
      </c>
      <c r="F95" s="78" t="s">
        <v>424</v>
      </c>
      <c r="G95" s="78" t="s">
        <v>302</v>
      </c>
      <c r="H95" s="78"/>
      <c r="I95" s="100" t="s">
        <v>425</v>
      </c>
      <c r="J95" s="107" t="n">
        <v>4999.83</v>
      </c>
      <c r="K95" s="76" t="n">
        <v>4999.83</v>
      </c>
      <c r="L95" s="107"/>
      <c r="M95" s="80"/>
      <c r="N95" s="80"/>
      <c r="O95" s="79"/>
      <c r="P95" s="79"/>
      <c r="Q95" s="106"/>
      <c r="R95" s="76" t="n">
        <f aca="false">D95-J95</f>
        <v>1667000.17</v>
      </c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 t="n">
        <v>4999.83</v>
      </c>
      <c r="AE95" s="101" t="n">
        <f aca="false">SUM(S95:AD95)</f>
        <v>4999.83</v>
      </c>
    </row>
    <row r="96" customFormat="false" ht="51.75" hidden="false" customHeight="false" outlineLevel="0" collapsed="false">
      <c r="A96" s="86" t="n">
        <v>41611</v>
      </c>
      <c r="B96" s="87" t="s">
        <v>426</v>
      </c>
      <c r="C96" s="75" t="n">
        <v>102</v>
      </c>
      <c r="D96" s="85" t="n">
        <v>2400000</v>
      </c>
      <c r="E96" s="77" t="n">
        <f aca="false">E95+D96</f>
        <v>533193887.04</v>
      </c>
      <c r="F96" s="78" t="s">
        <v>301</v>
      </c>
      <c r="G96" s="78" t="s">
        <v>302</v>
      </c>
      <c r="H96" s="78"/>
      <c r="I96" s="78" t="s">
        <v>304</v>
      </c>
      <c r="J96" s="107" t="n">
        <v>962674.92</v>
      </c>
      <c r="K96" s="76" t="n">
        <v>962674.92</v>
      </c>
      <c r="L96" s="107"/>
      <c r="M96" s="80"/>
      <c r="N96" s="80"/>
      <c r="O96" s="79"/>
      <c r="P96" s="79"/>
      <c r="Q96" s="106"/>
      <c r="R96" s="76" t="n">
        <f aca="false">D96-J96</f>
        <v>1437325.08</v>
      </c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 t="n">
        <v>962674.92</v>
      </c>
      <c r="AE96" s="101" t="n">
        <f aca="false">SUM(S96:AD96)</f>
        <v>962674.92</v>
      </c>
    </row>
    <row r="97" customFormat="false" ht="51.75" hidden="false" customHeight="false" outlineLevel="0" collapsed="false">
      <c r="A97" s="86" t="n">
        <v>41611</v>
      </c>
      <c r="B97" s="87" t="s">
        <v>427</v>
      </c>
      <c r="C97" s="75" t="n">
        <v>102</v>
      </c>
      <c r="D97" s="85" t="n">
        <v>477000</v>
      </c>
      <c r="E97" s="77" t="n">
        <f aca="false">E96+D97</f>
        <v>533670887.04</v>
      </c>
      <c r="F97" s="78" t="s">
        <v>410</v>
      </c>
      <c r="G97" s="78" t="s">
        <v>302</v>
      </c>
      <c r="H97" s="78"/>
      <c r="I97" s="100" t="s">
        <v>411</v>
      </c>
      <c r="J97" s="107" t="n">
        <v>179292.24</v>
      </c>
      <c r="K97" s="76" t="n">
        <v>179292.24</v>
      </c>
      <c r="L97" s="107"/>
      <c r="M97" s="80"/>
      <c r="N97" s="80"/>
      <c r="O97" s="79"/>
      <c r="P97" s="79"/>
      <c r="Q97" s="106"/>
      <c r="R97" s="76" t="n">
        <f aca="false">D97-J97</f>
        <v>297707.76</v>
      </c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 t="n">
        <v>179292.24</v>
      </c>
      <c r="AE97" s="101" t="n">
        <f aca="false">SUM(S97:AD97)</f>
        <v>179292.24</v>
      </c>
    </row>
    <row r="98" customFormat="false" ht="51.75" hidden="false" customHeight="false" outlineLevel="0" collapsed="false">
      <c r="A98" s="86" t="n">
        <v>41618</v>
      </c>
      <c r="B98" s="87" t="s">
        <v>428</v>
      </c>
      <c r="C98" s="75" t="n">
        <v>103</v>
      </c>
      <c r="D98" s="85" t="n">
        <v>4544765.33</v>
      </c>
      <c r="E98" s="77" t="n">
        <f aca="false">E97+D98</f>
        <v>538215652.37</v>
      </c>
      <c r="F98" s="78" t="s">
        <v>115</v>
      </c>
      <c r="G98" s="78" t="s">
        <v>272</v>
      </c>
      <c r="H98" s="78"/>
      <c r="I98" s="78" t="s">
        <v>429</v>
      </c>
      <c r="J98" s="107" t="n">
        <v>4544765.33</v>
      </c>
      <c r="K98" s="76"/>
      <c r="L98" s="107" t="n">
        <v>4544765.33</v>
      </c>
      <c r="M98" s="80"/>
      <c r="N98" s="80"/>
      <c r="O98" s="79"/>
      <c r="P98" s="79"/>
      <c r="Q98" s="106"/>
      <c r="R98" s="76" t="n">
        <f aca="false">D98-J98</f>
        <v>0</v>
      </c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 t="n">
        <v>4544765.33</v>
      </c>
      <c r="AE98" s="101" t="n">
        <f aca="false">SUM(S98:AD98)</f>
        <v>4544765.33</v>
      </c>
    </row>
    <row r="99" customFormat="false" ht="69" hidden="false" customHeight="false" outlineLevel="0" collapsed="false">
      <c r="A99" s="86" t="n">
        <v>41618</v>
      </c>
      <c r="B99" s="87" t="s">
        <v>430</v>
      </c>
      <c r="C99" s="75" t="n">
        <v>103</v>
      </c>
      <c r="D99" s="85" t="n">
        <v>7979725.8</v>
      </c>
      <c r="E99" s="77" t="n">
        <f aca="false">E98+D99</f>
        <v>546195378.17</v>
      </c>
      <c r="F99" s="78" t="s">
        <v>89</v>
      </c>
      <c r="G99" s="78" t="s">
        <v>272</v>
      </c>
      <c r="H99" s="78"/>
      <c r="I99" s="78" t="s">
        <v>292</v>
      </c>
      <c r="J99" s="107" t="n">
        <v>7960468.8</v>
      </c>
      <c r="K99" s="76"/>
      <c r="L99" s="107" t="n">
        <v>7960468.8</v>
      </c>
      <c r="M99" s="80"/>
      <c r="N99" s="80"/>
      <c r="O99" s="79"/>
      <c r="P99" s="79"/>
      <c r="Q99" s="106"/>
      <c r="R99" s="76" t="n">
        <f aca="false">D99-J99</f>
        <v>19257</v>
      </c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 t="n">
        <v>7960468.8</v>
      </c>
      <c r="AE99" s="101" t="n">
        <f aca="false">SUM(S99:AD99)</f>
        <v>7960468.8</v>
      </c>
    </row>
    <row r="100" customFormat="false" ht="103.5" hidden="false" customHeight="false" outlineLevel="0" collapsed="false">
      <c r="A100" s="86" t="n">
        <v>41632</v>
      </c>
      <c r="B100" s="87" t="s">
        <v>431</v>
      </c>
      <c r="C100" s="75" t="n">
        <v>136</v>
      </c>
      <c r="D100" s="85" t="n">
        <v>15300000</v>
      </c>
      <c r="E100" s="77" t="n">
        <f aca="false">E99+D100</f>
        <v>561495378.17</v>
      </c>
      <c r="F100" s="78" t="s">
        <v>276</v>
      </c>
      <c r="G100" s="78" t="s">
        <v>277</v>
      </c>
      <c r="H100" s="78" t="s">
        <v>283</v>
      </c>
      <c r="I100" s="78" t="s">
        <v>278</v>
      </c>
      <c r="J100" s="107" t="n">
        <v>15300000</v>
      </c>
      <c r="K100" s="76"/>
      <c r="L100" s="79"/>
      <c r="M100" s="80"/>
      <c r="N100" s="80"/>
      <c r="O100" s="79"/>
      <c r="P100" s="79"/>
      <c r="Q100" s="106" t="n">
        <v>15300000</v>
      </c>
      <c r="R100" s="76" t="n">
        <f aca="false">D100-J100</f>
        <v>0</v>
      </c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 t="n">
        <v>15300000</v>
      </c>
      <c r="AE100" s="101" t="n">
        <f aca="false">SUM(S100:AD100)</f>
        <v>15300000</v>
      </c>
    </row>
    <row r="101" customFormat="false" ht="120.75" hidden="false" customHeight="false" outlineLevel="0" collapsed="false">
      <c r="A101" s="88" t="n">
        <v>41422</v>
      </c>
      <c r="B101" s="89" t="s">
        <v>432</v>
      </c>
      <c r="C101" s="90" t="n">
        <v>102</v>
      </c>
      <c r="D101" s="91" t="n">
        <v>-44.38</v>
      </c>
      <c r="E101" s="104"/>
      <c r="F101" s="92" t="s">
        <v>301</v>
      </c>
      <c r="G101" s="92" t="s">
        <v>302</v>
      </c>
      <c r="H101" s="92" t="s">
        <v>303</v>
      </c>
      <c r="I101" s="92" t="s">
        <v>433</v>
      </c>
      <c r="J101" s="93" t="n">
        <v>-44.38</v>
      </c>
      <c r="K101" s="93" t="n">
        <v>-44.38</v>
      </c>
      <c r="L101" s="93"/>
      <c r="M101" s="94"/>
      <c r="N101" s="94"/>
      <c r="O101" s="95"/>
      <c r="P101" s="93"/>
      <c r="Q101" s="95"/>
      <c r="R101" s="96"/>
      <c r="S101" s="97"/>
      <c r="T101" s="97"/>
      <c r="U101" s="98"/>
      <c r="V101" s="97"/>
      <c r="W101" s="97" t="n">
        <v>-44.38</v>
      </c>
      <c r="X101" s="97"/>
      <c r="Y101" s="97"/>
      <c r="Z101" s="97"/>
      <c r="AA101" s="97"/>
      <c r="AB101" s="97"/>
      <c r="AC101" s="97"/>
      <c r="AD101" s="97"/>
      <c r="AE101" s="99" t="n">
        <f aca="false">SUM(S101:AD101)</f>
        <v>-44.38</v>
      </c>
    </row>
    <row r="102" customFormat="false" ht="138" hidden="false" customHeight="false" outlineLevel="0" collapsed="false">
      <c r="A102" s="73" t="n">
        <v>41271</v>
      </c>
      <c r="B102" s="108" t="s">
        <v>434</v>
      </c>
      <c r="C102" s="75" t="n">
        <v>102</v>
      </c>
      <c r="D102" s="85" t="n">
        <v>195000</v>
      </c>
      <c r="E102" s="109" t="n">
        <f aca="false">D102+E100</f>
        <v>561690378.17</v>
      </c>
      <c r="F102" s="78" t="s">
        <v>435</v>
      </c>
      <c r="G102" s="78" t="s">
        <v>302</v>
      </c>
      <c r="H102" s="78" t="s">
        <v>303</v>
      </c>
      <c r="I102" s="100" t="s">
        <v>436</v>
      </c>
      <c r="J102" s="107" t="n">
        <v>195000</v>
      </c>
      <c r="K102" s="107" t="n">
        <v>195000</v>
      </c>
      <c r="L102" s="110"/>
      <c r="M102" s="110"/>
      <c r="N102" s="110"/>
      <c r="O102" s="110"/>
      <c r="P102" s="111"/>
      <c r="Q102" s="107"/>
      <c r="R102" s="112" t="n">
        <f aca="false">D102-J102</f>
        <v>0</v>
      </c>
      <c r="S102" s="101" t="n">
        <v>195000</v>
      </c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83" t="n">
        <f aca="false">SUM(S102:AD102)</f>
        <v>195000</v>
      </c>
    </row>
    <row r="103" customFormat="false" ht="103.5" hidden="false" customHeight="false" outlineLevel="0" collapsed="false">
      <c r="A103" s="73" t="n">
        <v>41333</v>
      </c>
      <c r="B103" s="108" t="s">
        <v>437</v>
      </c>
      <c r="C103" s="75" t="n">
        <v>102</v>
      </c>
      <c r="D103" s="85" t="n">
        <v>2450000</v>
      </c>
      <c r="E103" s="109" t="n">
        <f aca="false">D103+E102</f>
        <v>564140378.17</v>
      </c>
      <c r="F103" s="78" t="s">
        <v>438</v>
      </c>
      <c r="G103" s="78" t="s">
        <v>69</v>
      </c>
      <c r="H103" s="78" t="s">
        <v>303</v>
      </c>
      <c r="I103" s="100" t="s">
        <v>439</v>
      </c>
      <c r="J103" s="113" t="n">
        <v>2450000</v>
      </c>
      <c r="K103" s="107" t="n">
        <v>2450000</v>
      </c>
      <c r="L103" s="110"/>
      <c r="M103" s="80"/>
      <c r="N103" s="80"/>
      <c r="O103" s="80"/>
      <c r="P103" s="111"/>
      <c r="Q103" s="107"/>
      <c r="R103" s="112" t="n">
        <f aca="false">D103-J103</f>
        <v>0</v>
      </c>
      <c r="S103" s="101"/>
      <c r="T103" s="101"/>
      <c r="U103" s="101" t="n">
        <v>2450000</v>
      </c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83" t="n">
        <f aca="false">SUM(S103:AD103)</f>
        <v>2450000</v>
      </c>
    </row>
    <row r="104" customFormat="false" ht="103.5" hidden="false" customHeight="false" outlineLevel="0" collapsed="false">
      <c r="A104" s="73" t="n">
        <v>41333</v>
      </c>
      <c r="B104" s="108" t="s">
        <v>440</v>
      </c>
      <c r="C104" s="75" t="n">
        <v>102</v>
      </c>
      <c r="D104" s="85" t="n">
        <v>5409598</v>
      </c>
      <c r="E104" s="109" t="n">
        <f aca="false">D104+E103</f>
        <v>569549976.17</v>
      </c>
      <c r="F104" s="78" t="s">
        <v>438</v>
      </c>
      <c r="G104" s="78" t="s">
        <v>69</v>
      </c>
      <c r="H104" s="78" t="s">
        <v>303</v>
      </c>
      <c r="I104" s="100" t="s">
        <v>439</v>
      </c>
      <c r="J104" s="113" t="n">
        <v>5409598</v>
      </c>
      <c r="K104" s="107" t="n">
        <v>5409598</v>
      </c>
      <c r="L104" s="110"/>
      <c r="M104" s="80"/>
      <c r="N104" s="80"/>
      <c r="O104" s="80"/>
      <c r="P104" s="111"/>
      <c r="Q104" s="107"/>
      <c r="R104" s="112" t="n">
        <f aca="false">D104-J104</f>
        <v>0</v>
      </c>
      <c r="S104" s="101"/>
      <c r="T104" s="101"/>
      <c r="U104" s="101" t="n">
        <v>5409598</v>
      </c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83" t="n">
        <f aca="false">SUM(S104:AD104)</f>
        <v>5409598</v>
      </c>
    </row>
    <row r="105" customFormat="false" ht="155.25" hidden="false" customHeight="false" outlineLevel="0" collapsed="false">
      <c r="A105" s="73" t="n">
        <v>41366</v>
      </c>
      <c r="B105" s="108" t="s">
        <v>441</v>
      </c>
      <c r="C105" s="75" t="n">
        <v>102</v>
      </c>
      <c r="D105" s="85" t="n">
        <v>6250000</v>
      </c>
      <c r="E105" s="109" t="n">
        <f aca="false">D105+E104</f>
        <v>575799976.17</v>
      </c>
      <c r="F105" s="78" t="s">
        <v>442</v>
      </c>
      <c r="G105" s="78" t="s">
        <v>69</v>
      </c>
      <c r="H105" s="78" t="s">
        <v>303</v>
      </c>
      <c r="I105" s="100" t="s">
        <v>443</v>
      </c>
      <c r="J105" s="107" t="n">
        <v>6250000</v>
      </c>
      <c r="K105" s="107" t="n">
        <v>6250000</v>
      </c>
      <c r="L105" s="110"/>
      <c r="M105" s="80"/>
      <c r="N105" s="80"/>
      <c r="O105" s="80"/>
      <c r="P105" s="111"/>
      <c r="Q105" s="107"/>
      <c r="R105" s="112" t="n">
        <f aca="false">D105-J105</f>
        <v>0</v>
      </c>
      <c r="S105" s="101"/>
      <c r="T105" s="101"/>
      <c r="U105" s="101"/>
      <c r="V105" s="101" t="n">
        <v>6250000</v>
      </c>
      <c r="W105" s="101"/>
      <c r="X105" s="101"/>
      <c r="Y105" s="101"/>
      <c r="Z105" s="101"/>
      <c r="AA105" s="101"/>
      <c r="AB105" s="101"/>
      <c r="AC105" s="101"/>
      <c r="AD105" s="101"/>
      <c r="AE105" s="83" t="n">
        <f aca="false">SUM(S105:AD105)</f>
        <v>6250000</v>
      </c>
    </row>
    <row r="106" customFormat="false" ht="103.5" hidden="false" customHeight="false" outlineLevel="0" collapsed="false">
      <c r="A106" s="73" t="n">
        <v>41383</v>
      </c>
      <c r="B106" s="108" t="s">
        <v>444</v>
      </c>
      <c r="C106" s="75" t="n">
        <v>102</v>
      </c>
      <c r="D106" s="85" t="n">
        <v>264857.46</v>
      </c>
      <c r="E106" s="109" t="n">
        <f aca="false">D106+E105</f>
        <v>576064833.63</v>
      </c>
      <c r="F106" s="78" t="s">
        <v>438</v>
      </c>
      <c r="G106" s="78" t="s">
        <v>69</v>
      </c>
      <c r="H106" s="78" t="s">
        <v>303</v>
      </c>
      <c r="I106" s="100" t="s">
        <v>439</v>
      </c>
      <c r="J106" s="113" t="n">
        <v>264857.46</v>
      </c>
      <c r="K106" s="107" t="n">
        <v>264857.46</v>
      </c>
      <c r="L106" s="110"/>
      <c r="M106" s="80"/>
      <c r="N106" s="80"/>
      <c r="O106" s="80"/>
      <c r="P106" s="111"/>
      <c r="Q106" s="107"/>
      <c r="R106" s="112" t="n">
        <f aca="false">D106-J106</f>
        <v>0</v>
      </c>
      <c r="S106" s="101"/>
      <c r="T106" s="101"/>
      <c r="U106" s="101"/>
      <c r="V106" s="101" t="n">
        <v>264857.46</v>
      </c>
      <c r="W106" s="101"/>
      <c r="X106" s="101"/>
      <c r="Y106" s="101"/>
      <c r="Z106" s="101"/>
      <c r="AA106" s="101"/>
      <c r="AB106" s="101"/>
      <c r="AC106" s="101"/>
      <c r="AD106" s="101"/>
      <c r="AE106" s="83" t="n">
        <f aca="false">SUM(S106:AD106)</f>
        <v>264857.46</v>
      </c>
    </row>
    <row r="107" customFormat="false" ht="103.5" hidden="false" customHeight="false" outlineLevel="0" collapsed="false">
      <c r="A107" s="73" t="n">
        <v>41383</v>
      </c>
      <c r="B107" s="108" t="s">
        <v>445</v>
      </c>
      <c r="C107" s="75" t="n">
        <v>102</v>
      </c>
      <c r="D107" s="85" t="n">
        <v>6935445.55</v>
      </c>
      <c r="E107" s="109" t="n">
        <f aca="false">D107+E106</f>
        <v>583000279.18</v>
      </c>
      <c r="F107" s="78" t="s">
        <v>438</v>
      </c>
      <c r="G107" s="78" t="s">
        <v>69</v>
      </c>
      <c r="H107" s="78" t="s">
        <v>303</v>
      </c>
      <c r="I107" s="100" t="s">
        <v>439</v>
      </c>
      <c r="J107" s="113" t="n">
        <v>6935445.55</v>
      </c>
      <c r="K107" s="107" t="n">
        <v>6935445.55</v>
      </c>
      <c r="L107" s="110"/>
      <c r="M107" s="80"/>
      <c r="N107" s="80"/>
      <c r="O107" s="80"/>
      <c r="P107" s="111"/>
      <c r="Q107" s="107"/>
      <c r="R107" s="112" t="n">
        <f aca="false">D107-J107</f>
        <v>0</v>
      </c>
      <c r="S107" s="101"/>
      <c r="T107" s="101"/>
      <c r="U107" s="101"/>
      <c r="V107" s="101" t="n">
        <v>6935445.55</v>
      </c>
      <c r="W107" s="101"/>
      <c r="X107" s="101"/>
      <c r="Y107" s="101"/>
      <c r="Z107" s="101"/>
      <c r="AA107" s="101"/>
      <c r="AB107" s="101"/>
      <c r="AC107" s="101"/>
      <c r="AD107" s="101"/>
      <c r="AE107" s="83" t="n">
        <f aca="false">SUM(S107:AD107)</f>
        <v>6935445.55</v>
      </c>
    </row>
    <row r="108" customFormat="false" ht="103.5" hidden="false" customHeight="false" outlineLevel="0" collapsed="false">
      <c r="A108" s="88" t="n">
        <v>41486</v>
      </c>
      <c r="B108" s="89" t="s">
        <v>446</v>
      </c>
      <c r="C108" s="90" t="n">
        <v>102</v>
      </c>
      <c r="D108" s="91" t="n">
        <v>13573861.43</v>
      </c>
      <c r="E108" s="109" t="n">
        <f aca="false">D108+E107</f>
        <v>596574140.61</v>
      </c>
      <c r="F108" s="92" t="s">
        <v>438</v>
      </c>
      <c r="G108" s="92" t="s">
        <v>69</v>
      </c>
      <c r="H108" s="92" t="s">
        <v>303</v>
      </c>
      <c r="I108" s="92" t="s">
        <v>439</v>
      </c>
      <c r="J108" s="114" t="n">
        <v>13573861.43</v>
      </c>
      <c r="K108" s="93" t="n">
        <v>13573861.43</v>
      </c>
      <c r="L108" s="93"/>
      <c r="M108" s="94"/>
      <c r="N108" s="94"/>
      <c r="O108" s="95"/>
      <c r="P108" s="93"/>
      <c r="Q108" s="95"/>
      <c r="R108" s="96" t="n">
        <f aca="false">D108-J108</f>
        <v>0</v>
      </c>
      <c r="S108" s="97"/>
      <c r="T108" s="97"/>
      <c r="U108" s="98"/>
      <c r="V108" s="97"/>
      <c r="W108" s="97"/>
      <c r="X108" s="97"/>
      <c r="Y108" s="97"/>
      <c r="Z108" s="97" t="n">
        <v>13573861.43</v>
      </c>
      <c r="AA108" s="97"/>
      <c r="AB108" s="97"/>
      <c r="AC108" s="97"/>
      <c r="AD108" s="97"/>
      <c r="AE108" s="99" t="n">
        <f aca="false">SUM(S108:AD108)</f>
        <v>13573861.43</v>
      </c>
    </row>
    <row r="109" customFormat="false" ht="155.25" hidden="false" customHeight="false" outlineLevel="0" collapsed="false">
      <c r="A109" s="73" t="n">
        <v>41551</v>
      </c>
      <c r="B109" s="108" t="s">
        <v>447</v>
      </c>
      <c r="C109" s="75" t="n">
        <v>102</v>
      </c>
      <c r="D109" s="85" t="n">
        <v>8844353.53</v>
      </c>
      <c r="E109" s="109" t="n">
        <f aca="false">D109+E108</f>
        <v>605418494.14</v>
      </c>
      <c r="F109" s="78" t="s">
        <v>442</v>
      </c>
      <c r="G109" s="78" t="s">
        <v>69</v>
      </c>
      <c r="H109" s="78" t="s">
        <v>303</v>
      </c>
      <c r="I109" s="100" t="s">
        <v>443</v>
      </c>
      <c r="J109" s="107" t="n">
        <v>8844353.53</v>
      </c>
      <c r="K109" s="107" t="n">
        <v>8844353.53</v>
      </c>
      <c r="L109" s="110"/>
      <c r="M109" s="80"/>
      <c r="N109" s="80"/>
      <c r="O109" s="80"/>
      <c r="P109" s="111"/>
      <c r="Q109" s="107"/>
      <c r="R109" s="112" t="n">
        <f aca="false">D109-J109</f>
        <v>0</v>
      </c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 t="n">
        <v>8844353.53</v>
      </c>
      <c r="AC109" s="101"/>
      <c r="AD109" s="101"/>
      <c r="AE109" s="83" t="n">
        <f aca="false">SUM(S109:AD109)</f>
        <v>8844353.53</v>
      </c>
    </row>
    <row r="110" customFormat="false" ht="155.25" hidden="false" customHeight="false" outlineLevel="0" collapsed="false">
      <c r="A110" s="73" t="n">
        <v>41551</v>
      </c>
      <c r="B110" s="108" t="s">
        <v>448</v>
      </c>
      <c r="C110" s="75" t="n">
        <v>102</v>
      </c>
      <c r="D110" s="85" t="n">
        <v>2202026.62</v>
      </c>
      <c r="E110" s="109" t="n">
        <f aca="false">D110+E109</f>
        <v>607620520.76</v>
      </c>
      <c r="F110" s="78" t="s">
        <v>442</v>
      </c>
      <c r="G110" s="78" t="s">
        <v>69</v>
      </c>
      <c r="H110" s="78" t="s">
        <v>303</v>
      </c>
      <c r="I110" s="100" t="s">
        <v>443</v>
      </c>
      <c r="J110" s="107" t="n">
        <v>2202026.62</v>
      </c>
      <c r="K110" s="107" t="n">
        <v>2202026.62</v>
      </c>
      <c r="L110" s="110"/>
      <c r="M110" s="80"/>
      <c r="N110" s="80"/>
      <c r="O110" s="80"/>
      <c r="P110" s="111"/>
      <c r="Q110" s="107"/>
      <c r="R110" s="112" t="n">
        <f aca="false">D110-J110</f>
        <v>0</v>
      </c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 t="n">
        <v>2202026.62</v>
      </c>
      <c r="AC110" s="101"/>
      <c r="AD110" s="101"/>
      <c r="AE110" s="83" t="n">
        <f aca="false">SUM(S110:AD110)</f>
        <v>2202026.62</v>
      </c>
    </row>
    <row r="111" customFormat="false" ht="17.25" hidden="false" customHeight="false" outlineLevel="0" collapsed="false">
      <c r="A111" s="73"/>
      <c r="B111" s="74"/>
      <c r="C111" s="75"/>
      <c r="D111" s="85"/>
      <c r="E111" s="109"/>
      <c r="F111" s="115"/>
      <c r="G111" s="78"/>
      <c r="H111" s="78"/>
      <c r="I111" s="78"/>
      <c r="J111" s="76"/>
      <c r="K111" s="76"/>
      <c r="L111" s="76"/>
      <c r="M111" s="80"/>
      <c r="N111" s="80"/>
      <c r="O111" s="79"/>
      <c r="P111" s="76"/>
      <c r="Q111" s="76"/>
      <c r="R111" s="107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83" t="n">
        <f aca="false">SUM(S111:AD111)</f>
        <v>0</v>
      </c>
    </row>
    <row r="112" customFormat="false" ht="15" hidden="false" customHeight="false" outlineLevel="0" collapsed="false">
      <c r="A112" s="116" t="s">
        <v>449</v>
      </c>
      <c r="B112" s="116"/>
      <c r="C112" s="116"/>
      <c r="D112" s="117" t="n">
        <f aca="false">SUM(D2:D111)</f>
        <v>607620476.38</v>
      </c>
      <c r="E112" s="118"/>
      <c r="F112" s="118"/>
      <c r="G112" s="118"/>
      <c r="H112" s="118"/>
      <c r="I112" s="118"/>
      <c r="J112" s="117" t="n">
        <f aca="false">SUM(J2:J111)</f>
        <v>587217783.21</v>
      </c>
      <c r="K112" s="117" t="n">
        <f aca="false">SUM(K2:K111)</f>
        <v>342272920.59</v>
      </c>
      <c r="L112" s="117" t="n">
        <f aca="false">SUM(L2:L111)</f>
        <v>104388709.18</v>
      </c>
      <c r="M112" s="117" t="n">
        <f aca="false">SUM(M2:M111)</f>
        <v>0</v>
      </c>
      <c r="N112" s="117" t="n">
        <f aca="false">SUM(N2:N111)</f>
        <v>0</v>
      </c>
      <c r="O112" s="117" t="n">
        <f aca="false">SUM(O2:O111)</f>
        <v>0</v>
      </c>
      <c r="P112" s="117" t="n">
        <f aca="false">SUM(P2:P111)</f>
        <v>34588973.86</v>
      </c>
      <c r="Q112" s="117" t="n">
        <f aca="false">SUM(Q2:Q111)</f>
        <v>105967179.58</v>
      </c>
      <c r="R112" s="119" t="n">
        <f aca="false">SUM(R102:R111)</f>
        <v>0</v>
      </c>
      <c r="S112" s="120" t="n">
        <f aca="false">SUM(S102:S111)</f>
        <v>195000</v>
      </c>
      <c r="T112" s="120" t="n">
        <f aca="false">SUM(T102:T111)</f>
        <v>0</v>
      </c>
      <c r="U112" s="120" t="n">
        <f aca="false">SUM(U102:U111)</f>
        <v>7859598</v>
      </c>
      <c r="V112" s="120" t="n">
        <f aca="false">SUM(V102:V111)</f>
        <v>13450303.01</v>
      </c>
      <c r="W112" s="120" t="n">
        <f aca="false">SUM(W102:W111)</f>
        <v>0</v>
      </c>
      <c r="X112" s="120" t="n">
        <f aca="false">SUM(X102:X111)</f>
        <v>0</v>
      </c>
      <c r="Y112" s="120" t="n">
        <f aca="false">SUM(Y102:Y111)</f>
        <v>0</v>
      </c>
      <c r="Z112" s="120" t="n">
        <f aca="false">SUM(Z102:Z111)</f>
        <v>13573861.43</v>
      </c>
      <c r="AA112" s="120" t="n">
        <f aca="false">SUM(AA102:AA111)</f>
        <v>0</v>
      </c>
      <c r="AB112" s="120" t="n">
        <f aca="false">SUM(AB102:AB111)</f>
        <v>11046380.15</v>
      </c>
      <c r="AC112" s="120" t="n">
        <f aca="false">SUM(AC102:AC111)</f>
        <v>0</v>
      </c>
      <c r="AD112" s="120" t="n">
        <f aca="false">SUM(AD102:AD111)</f>
        <v>0</v>
      </c>
      <c r="AE112" s="120" t="n">
        <f aca="false">SUM(AE2:AE111)</f>
        <v>587217783.21</v>
      </c>
    </row>
    <row r="113" customFormat="false" ht="17.25" hidden="false" customHeight="false" outlineLevel="0" collapsed="false"/>
    <row r="114" customFormat="false" ht="17.25" hidden="false" customHeight="false" outlineLevel="0" collapsed="false"/>
    <row r="115" customFormat="false" ht="17.25" hidden="false" customHeight="false" outlineLevel="0" collapsed="false"/>
    <row r="116" customFormat="false" ht="17.25" hidden="false" customHeight="false" outlineLevel="0" collapsed="false"/>
    <row r="117" customFormat="false" ht="17.25" hidden="false" customHeight="false" outlineLevel="0" collapsed="false"/>
    <row r="118" customFormat="false" ht="17.25" hidden="false" customHeight="false" outlineLevel="0" collapsed="false"/>
    <row r="119" customFormat="false" ht="17.25" hidden="false" customHeight="false" outlineLevel="0" collapsed="false"/>
    <row r="120" customFormat="false" ht="17.25" hidden="false" customHeight="false" outlineLevel="0" collapsed="false"/>
    <row r="121" customFormat="false" ht="17.25" hidden="false" customHeight="false" outlineLevel="0" collapsed="false"/>
    <row r="122" customFormat="false" ht="17.25" hidden="false" customHeight="false" outlineLevel="0" collapsed="false"/>
    <row r="123" customFormat="false" ht="17.25" hidden="false" customHeight="false" outlineLevel="0" collapsed="false"/>
    <row r="124" customFormat="false" ht="17.25" hidden="false" customHeight="false" outlineLevel="0" collapsed="false"/>
    <row r="125" customFormat="false" ht="17.2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5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>
    <row r="1" customFormat="false" ht="210" hidden="false" customHeight="false" outlineLevel="0" collapsed="false">
      <c r="A1" s="67" t="s">
        <v>235</v>
      </c>
      <c r="B1" s="68" t="s">
        <v>236</v>
      </c>
      <c r="C1" s="67" t="s">
        <v>237</v>
      </c>
      <c r="D1" s="69" t="s">
        <v>238</v>
      </c>
      <c r="E1" s="69" t="s">
        <v>239</v>
      </c>
      <c r="F1" s="70" t="s">
        <v>240</v>
      </c>
      <c r="G1" s="71" t="s">
        <v>241</v>
      </c>
      <c r="H1" s="70" t="s">
        <v>242</v>
      </c>
      <c r="I1" s="67" t="s">
        <v>243</v>
      </c>
      <c r="J1" s="67" t="s">
        <v>244</v>
      </c>
      <c r="K1" s="67" t="s">
        <v>245</v>
      </c>
      <c r="L1" s="67" t="s">
        <v>246</v>
      </c>
      <c r="M1" s="67" t="s">
        <v>247</v>
      </c>
      <c r="N1" s="67" t="s">
        <v>248</v>
      </c>
      <c r="O1" s="67" t="s">
        <v>249</v>
      </c>
      <c r="P1" s="67" t="s">
        <v>250</v>
      </c>
      <c r="Q1" s="67" t="s">
        <v>450</v>
      </c>
      <c r="R1" s="67" t="s">
        <v>252</v>
      </c>
      <c r="S1" s="72" t="s">
        <v>253</v>
      </c>
      <c r="T1" s="72" t="s">
        <v>254</v>
      </c>
      <c r="U1" s="72" t="s">
        <v>255</v>
      </c>
      <c r="V1" s="72" t="s">
        <v>256</v>
      </c>
      <c r="W1" s="72" t="s">
        <v>257</v>
      </c>
      <c r="X1" s="72" t="s">
        <v>258</v>
      </c>
      <c r="Y1" s="72" t="s">
        <v>259</v>
      </c>
      <c r="Z1" s="72" t="s">
        <v>260</v>
      </c>
      <c r="AA1" s="72" t="s">
        <v>261</v>
      </c>
      <c r="AB1" s="72" t="s">
        <v>262</v>
      </c>
      <c r="AC1" s="72" t="s">
        <v>263</v>
      </c>
      <c r="AD1" s="72" t="s">
        <v>264</v>
      </c>
      <c r="AE1" s="72" t="s">
        <v>58</v>
      </c>
      <c r="AF1" s="72"/>
    </row>
    <row r="2" customFormat="false" ht="103.5" hidden="false" customHeight="false" outlineLevel="0" collapsed="false">
      <c r="A2" s="86" t="n">
        <v>41276</v>
      </c>
      <c r="B2" s="87" t="s">
        <v>451</v>
      </c>
      <c r="C2" s="75" t="n">
        <v>103</v>
      </c>
      <c r="D2" s="85" t="n">
        <v>40860</v>
      </c>
      <c r="E2" s="77" t="n">
        <f aca="false">D2</f>
        <v>40860</v>
      </c>
      <c r="F2" s="78" t="s">
        <v>266</v>
      </c>
      <c r="G2" s="78" t="s">
        <v>267</v>
      </c>
      <c r="H2" s="78" t="s">
        <v>268</v>
      </c>
      <c r="I2" s="78" t="s">
        <v>269</v>
      </c>
      <c r="J2" s="76" t="n">
        <v>40860</v>
      </c>
      <c r="K2" s="76"/>
      <c r="L2" s="76" t="n">
        <v>40860</v>
      </c>
      <c r="M2" s="80"/>
      <c r="N2" s="80"/>
      <c r="O2" s="79"/>
      <c r="P2" s="79"/>
      <c r="Q2" s="76"/>
      <c r="R2" s="81" t="n">
        <f aca="false">D2-J2</f>
        <v>0</v>
      </c>
      <c r="S2" s="83" t="n">
        <v>40860</v>
      </c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 t="n">
        <f aca="false">SUM(S2:AD2)</f>
        <v>40860</v>
      </c>
      <c r="AF2" s="121" t="n">
        <f aca="false">J2-AE2</f>
        <v>0</v>
      </c>
    </row>
    <row r="3" customFormat="false" ht="103.5" hidden="false" customHeight="false" outlineLevel="0" collapsed="false">
      <c r="A3" s="86" t="n">
        <v>41276</v>
      </c>
      <c r="B3" s="87" t="s">
        <v>452</v>
      </c>
      <c r="C3" s="75" t="n">
        <v>103</v>
      </c>
      <c r="D3" s="85" t="n">
        <v>38400</v>
      </c>
      <c r="E3" s="77" t="n">
        <f aca="false">E2+D3</f>
        <v>79260</v>
      </c>
      <c r="F3" s="78" t="s">
        <v>266</v>
      </c>
      <c r="G3" s="78" t="s">
        <v>267</v>
      </c>
      <c r="H3" s="78" t="s">
        <v>268</v>
      </c>
      <c r="I3" s="78" t="s">
        <v>269</v>
      </c>
      <c r="J3" s="76" t="n">
        <v>38400</v>
      </c>
      <c r="K3" s="76"/>
      <c r="L3" s="76" t="n">
        <v>38400</v>
      </c>
      <c r="M3" s="80"/>
      <c r="N3" s="80"/>
      <c r="O3" s="79"/>
      <c r="P3" s="79"/>
      <c r="Q3" s="76"/>
      <c r="R3" s="81" t="n">
        <f aca="false">D3-J3</f>
        <v>0</v>
      </c>
      <c r="S3" s="83" t="n">
        <v>38400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 t="n">
        <f aca="false">SUM(S3:AD3)</f>
        <v>38400</v>
      </c>
      <c r="AF3" s="121" t="n">
        <f aca="false">J3-AE3</f>
        <v>0</v>
      </c>
    </row>
    <row r="4" customFormat="false" ht="103.5" hidden="false" customHeight="false" outlineLevel="0" collapsed="false">
      <c r="A4" s="86" t="n">
        <v>41641</v>
      </c>
      <c r="B4" s="87" t="s">
        <v>453</v>
      </c>
      <c r="C4" s="75" t="n">
        <v>103</v>
      </c>
      <c r="D4" s="85" t="n">
        <v>5935515.31</v>
      </c>
      <c r="E4" s="77" t="n">
        <f aca="false">D4+E3</f>
        <v>6014775.31</v>
      </c>
      <c r="F4" s="78" t="s">
        <v>100</v>
      </c>
      <c r="G4" s="78" t="s">
        <v>272</v>
      </c>
      <c r="H4" s="78" t="s">
        <v>268</v>
      </c>
      <c r="I4" s="78" t="s">
        <v>352</v>
      </c>
      <c r="J4" s="76" t="n">
        <v>5935515.31</v>
      </c>
      <c r="K4" s="76"/>
      <c r="L4" s="76" t="n">
        <v>5935515.31</v>
      </c>
      <c r="M4" s="80"/>
      <c r="N4" s="80"/>
      <c r="O4" s="79"/>
      <c r="P4" s="76"/>
      <c r="Q4" s="79"/>
      <c r="R4" s="81" t="n">
        <f aca="false">D4-J4</f>
        <v>0</v>
      </c>
      <c r="S4" s="83" t="n">
        <v>5935515.31</v>
      </c>
      <c r="T4" s="83"/>
      <c r="U4" s="83"/>
      <c r="V4" s="83"/>
      <c r="W4" s="82"/>
      <c r="X4" s="82"/>
      <c r="Y4" s="82"/>
      <c r="Z4" s="82"/>
      <c r="AA4" s="82"/>
      <c r="AB4" s="82"/>
      <c r="AC4" s="82"/>
      <c r="AD4" s="82"/>
      <c r="AE4" s="83" t="n">
        <f aca="false">SUM(S4:AD4)</f>
        <v>5935515.31</v>
      </c>
      <c r="AF4" s="121" t="n">
        <f aca="false">J4-AE4</f>
        <v>0</v>
      </c>
    </row>
    <row r="5" customFormat="false" ht="103.5" hidden="false" customHeight="false" outlineLevel="0" collapsed="false">
      <c r="A5" s="86" t="n">
        <v>41641</v>
      </c>
      <c r="B5" s="87" t="s">
        <v>454</v>
      </c>
      <c r="C5" s="75" t="n">
        <v>103</v>
      </c>
      <c r="D5" s="85" t="n">
        <v>2100707.41</v>
      </c>
      <c r="E5" s="77" t="n">
        <f aca="false">E4+D5</f>
        <v>8115482.72</v>
      </c>
      <c r="F5" s="78" t="s">
        <v>95</v>
      </c>
      <c r="G5" s="78" t="s">
        <v>272</v>
      </c>
      <c r="H5" s="78" t="s">
        <v>268</v>
      </c>
      <c r="I5" s="78" t="s">
        <v>455</v>
      </c>
      <c r="J5" s="76" t="n">
        <v>2085486.75</v>
      </c>
      <c r="K5" s="76"/>
      <c r="L5" s="76" t="n">
        <v>2085486.75</v>
      </c>
      <c r="M5" s="80"/>
      <c r="N5" s="80"/>
      <c r="O5" s="79"/>
      <c r="P5" s="76"/>
      <c r="Q5" s="79"/>
      <c r="R5" s="81" t="n">
        <f aca="false">D5-J5</f>
        <v>15220.6600000001</v>
      </c>
      <c r="S5" s="83"/>
      <c r="T5" s="83" t="n">
        <v>2085486.75</v>
      </c>
      <c r="U5" s="83"/>
      <c r="V5" s="83"/>
      <c r="W5" s="82"/>
      <c r="X5" s="82"/>
      <c r="Y5" s="82"/>
      <c r="Z5" s="82"/>
      <c r="AA5" s="82"/>
      <c r="AB5" s="82"/>
      <c r="AC5" s="82"/>
      <c r="AD5" s="82"/>
      <c r="AE5" s="83" t="n">
        <f aca="false">SUM(S5:AD5)</f>
        <v>2085486.75</v>
      </c>
      <c r="AF5" s="121" t="n">
        <f aca="false">J5-AE5</f>
        <v>0</v>
      </c>
    </row>
    <row r="6" customFormat="false" ht="103.5" hidden="false" customHeight="false" outlineLevel="0" collapsed="false">
      <c r="A6" s="86" t="n">
        <v>41641</v>
      </c>
      <c r="B6" s="87" t="s">
        <v>456</v>
      </c>
      <c r="C6" s="75" t="n">
        <v>103</v>
      </c>
      <c r="D6" s="85" t="n">
        <v>223250.19</v>
      </c>
      <c r="E6" s="77" t="n">
        <f aca="false">E5+D6</f>
        <v>8338732.91</v>
      </c>
      <c r="F6" s="78" t="s">
        <v>128</v>
      </c>
      <c r="G6" s="78" t="s">
        <v>272</v>
      </c>
      <c r="H6" s="78" t="s">
        <v>268</v>
      </c>
      <c r="I6" s="78" t="s">
        <v>457</v>
      </c>
      <c r="J6" s="76" t="n">
        <v>223250.19</v>
      </c>
      <c r="K6" s="76"/>
      <c r="L6" s="76" t="n">
        <v>223250.19</v>
      </c>
      <c r="M6" s="80"/>
      <c r="N6" s="80"/>
      <c r="O6" s="79"/>
      <c r="P6" s="76"/>
      <c r="Q6" s="79"/>
      <c r="R6" s="81" t="n">
        <f aca="false">D6-J6</f>
        <v>0</v>
      </c>
      <c r="S6" s="83" t="n">
        <v>223250.19</v>
      </c>
      <c r="T6" s="83"/>
      <c r="U6" s="83"/>
      <c r="V6" s="83"/>
      <c r="W6" s="82"/>
      <c r="X6" s="82"/>
      <c r="Y6" s="82"/>
      <c r="Z6" s="82"/>
      <c r="AA6" s="82"/>
      <c r="AB6" s="82"/>
      <c r="AC6" s="82"/>
      <c r="AD6" s="82"/>
      <c r="AE6" s="83" t="n">
        <f aca="false">SUM(S6:AD6)</f>
        <v>223250.19</v>
      </c>
      <c r="AF6" s="121" t="n">
        <f aca="false">J6-AE6</f>
        <v>0</v>
      </c>
    </row>
    <row r="7" customFormat="false" ht="103.5" hidden="false" customHeight="false" outlineLevel="0" collapsed="false">
      <c r="A7" s="86" t="n">
        <v>41641</v>
      </c>
      <c r="B7" s="87" t="s">
        <v>458</v>
      </c>
      <c r="C7" s="75" t="n">
        <v>103</v>
      </c>
      <c r="D7" s="85" t="n">
        <v>1477520.12</v>
      </c>
      <c r="E7" s="77" t="n">
        <f aca="false">E6+D7</f>
        <v>9816253.03</v>
      </c>
      <c r="F7" s="78" t="s">
        <v>129</v>
      </c>
      <c r="G7" s="78" t="s">
        <v>272</v>
      </c>
      <c r="H7" s="78" t="s">
        <v>268</v>
      </c>
      <c r="I7" s="78" t="s">
        <v>459</v>
      </c>
      <c r="J7" s="76" t="n">
        <v>1333605.68</v>
      </c>
      <c r="K7" s="76"/>
      <c r="L7" s="76" t="n">
        <v>1333605.68</v>
      </c>
      <c r="M7" s="80"/>
      <c r="N7" s="80"/>
      <c r="O7" s="79"/>
      <c r="P7" s="76"/>
      <c r="Q7" s="76"/>
      <c r="R7" s="81" t="n">
        <f aca="false">D7-J7</f>
        <v>143914.44</v>
      </c>
      <c r="S7" s="83"/>
      <c r="T7" s="83" t="n">
        <v>1333605.68</v>
      </c>
      <c r="U7" s="83"/>
      <c r="V7" s="83"/>
      <c r="W7" s="82"/>
      <c r="X7" s="82"/>
      <c r="Y7" s="82"/>
      <c r="Z7" s="82"/>
      <c r="AA7" s="82"/>
      <c r="AB7" s="82"/>
      <c r="AC7" s="82"/>
      <c r="AD7" s="82"/>
      <c r="AE7" s="83" t="n">
        <f aca="false">SUM(S7:AD7)</f>
        <v>1333605.68</v>
      </c>
      <c r="AF7" s="121" t="n">
        <f aca="false">J7-AE7</f>
        <v>0</v>
      </c>
    </row>
    <row r="8" customFormat="false" ht="103.5" hidden="false" customHeight="false" outlineLevel="0" collapsed="false">
      <c r="A8" s="86" t="n">
        <v>41641</v>
      </c>
      <c r="B8" s="87" t="s">
        <v>460</v>
      </c>
      <c r="C8" s="75" t="n">
        <v>103</v>
      </c>
      <c r="D8" s="85" t="n">
        <v>78500.72</v>
      </c>
      <c r="E8" s="77" t="n">
        <f aca="false">E7+D8</f>
        <v>9894753.75</v>
      </c>
      <c r="F8" s="78" t="s">
        <v>85</v>
      </c>
      <c r="G8" s="78" t="s">
        <v>272</v>
      </c>
      <c r="H8" s="78" t="s">
        <v>268</v>
      </c>
      <c r="I8" s="78" t="s">
        <v>461</v>
      </c>
      <c r="J8" s="76" t="n">
        <v>78500.72</v>
      </c>
      <c r="K8" s="76"/>
      <c r="L8" s="76" t="n">
        <v>78500.72</v>
      </c>
      <c r="M8" s="80"/>
      <c r="N8" s="80"/>
      <c r="O8" s="79"/>
      <c r="P8" s="76"/>
      <c r="Q8" s="76"/>
      <c r="R8" s="81" t="n">
        <f aca="false">D8-J8</f>
        <v>0</v>
      </c>
      <c r="S8" s="83" t="n">
        <v>78500.72</v>
      </c>
      <c r="T8" s="83"/>
      <c r="U8" s="83"/>
      <c r="V8" s="83"/>
      <c r="W8" s="82"/>
      <c r="X8" s="82"/>
      <c r="Y8" s="82"/>
      <c r="Z8" s="82"/>
      <c r="AA8" s="82"/>
      <c r="AB8" s="82"/>
      <c r="AC8" s="82"/>
      <c r="AD8" s="82"/>
      <c r="AE8" s="83" t="n">
        <f aca="false">SUM(S8:AD8)</f>
        <v>78500.72</v>
      </c>
      <c r="AF8" s="121" t="n">
        <f aca="false">J8-AE8</f>
        <v>0</v>
      </c>
    </row>
    <row r="9" customFormat="false" ht="103.5" hidden="false" customHeight="false" outlineLevel="0" collapsed="false">
      <c r="A9" s="86" t="n">
        <v>41641</v>
      </c>
      <c r="B9" s="87" t="s">
        <v>462</v>
      </c>
      <c r="C9" s="75" t="n">
        <v>103</v>
      </c>
      <c r="D9" s="85" t="n">
        <v>43085.02</v>
      </c>
      <c r="E9" s="77" t="n">
        <f aca="false">E8+D9</f>
        <v>9937838.77</v>
      </c>
      <c r="F9" s="78" t="s">
        <v>130</v>
      </c>
      <c r="G9" s="78" t="s">
        <v>272</v>
      </c>
      <c r="H9" s="78" t="s">
        <v>268</v>
      </c>
      <c r="I9" s="103" t="s">
        <v>463</v>
      </c>
      <c r="J9" s="76" t="n">
        <v>43085.02</v>
      </c>
      <c r="K9" s="76"/>
      <c r="L9" s="76" t="n">
        <v>43085.02</v>
      </c>
      <c r="M9" s="80"/>
      <c r="N9" s="80"/>
      <c r="O9" s="79"/>
      <c r="P9" s="76"/>
      <c r="Q9" s="76"/>
      <c r="R9" s="81" t="n">
        <f aca="false">D9-J9</f>
        <v>0</v>
      </c>
      <c r="S9" s="83" t="n">
        <v>43085.02</v>
      </c>
      <c r="T9" s="83"/>
      <c r="U9" s="83"/>
      <c r="V9" s="83"/>
      <c r="W9" s="82"/>
      <c r="X9" s="82"/>
      <c r="Y9" s="82"/>
      <c r="Z9" s="82"/>
      <c r="AA9" s="82"/>
      <c r="AB9" s="82"/>
      <c r="AC9" s="82"/>
      <c r="AD9" s="82"/>
      <c r="AE9" s="83" t="n">
        <f aca="false">SUM(S9:AD9)</f>
        <v>43085.02</v>
      </c>
      <c r="AF9" s="121" t="n">
        <f aca="false">J9-AE9</f>
        <v>0</v>
      </c>
    </row>
    <row r="10" customFormat="false" ht="103.5" hidden="false" customHeight="false" outlineLevel="0" collapsed="false">
      <c r="A10" s="86" t="n">
        <v>41641</v>
      </c>
      <c r="B10" s="87" t="s">
        <v>464</v>
      </c>
      <c r="C10" s="75" t="n">
        <v>103</v>
      </c>
      <c r="D10" s="85" t="n">
        <v>146454.38</v>
      </c>
      <c r="E10" s="77" t="n">
        <f aca="false">E9+D10</f>
        <v>10084293.15</v>
      </c>
      <c r="F10" s="78" t="s">
        <v>131</v>
      </c>
      <c r="G10" s="78" t="s">
        <v>272</v>
      </c>
      <c r="H10" s="78" t="s">
        <v>268</v>
      </c>
      <c r="I10" s="78" t="s">
        <v>465</v>
      </c>
      <c r="J10" s="76" t="n">
        <v>146454.38</v>
      </c>
      <c r="K10" s="76"/>
      <c r="L10" s="76" t="n">
        <v>146454.38</v>
      </c>
      <c r="M10" s="80"/>
      <c r="N10" s="80"/>
      <c r="O10" s="79"/>
      <c r="P10" s="76"/>
      <c r="Q10" s="76"/>
      <c r="R10" s="81" t="n">
        <f aca="false">D10-J10</f>
        <v>0</v>
      </c>
      <c r="S10" s="83" t="n">
        <v>146454.38</v>
      </c>
      <c r="T10" s="83"/>
      <c r="U10" s="83"/>
      <c r="V10" s="83"/>
      <c r="W10" s="82"/>
      <c r="X10" s="82"/>
      <c r="Y10" s="82"/>
      <c r="Z10" s="82"/>
      <c r="AA10" s="82"/>
      <c r="AB10" s="82"/>
      <c r="AC10" s="82"/>
      <c r="AD10" s="82"/>
      <c r="AE10" s="83" t="n">
        <f aca="false">SUM(S10:AD10)</f>
        <v>146454.38</v>
      </c>
      <c r="AF10" s="121" t="n">
        <f aca="false">J10-AE10</f>
        <v>0</v>
      </c>
    </row>
    <row r="11" customFormat="false" ht="103.5" hidden="false" customHeight="false" outlineLevel="0" collapsed="false">
      <c r="A11" s="86" t="n">
        <v>41641</v>
      </c>
      <c r="B11" s="87" t="s">
        <v>466</v>
      </c>
      <c r="C11" s="75" t="n">
        <v>103</v>
      </c>
      <c r="D11" s="85" t="n">
        <v>78173.09</v>
      </c>
      <c r="E11" s="77" t="n">
        <f aca="false">E10+D11</f>
        <v>10162466.24</v>
      </c>
      <c r="F11" s="78" t="s">
        <v>132</v>
      </c>
      <c r="G11" s="78" t="s">
        <v>272</v>
      </c>
      <c r="H11" s="78" t="s">
        <v>268</v>
      </c>
      <c r="I11" s="78" t="s">
        <v>467</v>
      </c>
      <c r="J11" s="76" t="n">
        <v>78173.09</v>
      </c>
      <c r="K11" s="76"/>
      <c r="L11" s="76" t="n">
        <v>78173.09</v>
      </c>
      <c r="M11" s="80"/>
      <c r="N11" s="80"/>
      <c r="O11" s="79"/>
      <c r="P11" s="76"/>
      <c r="Q11" s="76"/>
      <c r="R11" s="81" t="n">
        <f aca="false">D11-J11</f>
        <v>0</v>
      </c>
      <c r="S11" s="83" t="n">
        <v>78173.09</v>
      </c>
      <c r="T11" s="83"/>
      <c r="U11" s="83"/>
      <c r="V11" s="83"/>
      <c r="W11" s="82"/>
      <c r="X11" s="82"/>
      <c r="Y11" s="82"/>
      <c r="Z11" s="82"/>
      <c r="AA11" s="82"/>
      <c r="AB11" s="82"/>
      <c r="AC11" s="82"/>
      <c r="AD11" s="82"/>
      <c r="AE11" s="83" t="n">
        <f aca="false">SUM(S11:AD11)</f>
        <v>78173.09</v>
      </c>
      <c r="AF11" s="121" t="n">
        <f aca="false">J11-AE11</f>
        <v>0</v>
      </c>
    </row>
    <row r="12" customFormat="false" ht="103.5" hidden="false" customHeight="false" outlineLevel="0" collapsed="false">
      <c r="A12" s="86" t="n">
        <v>41641</v>
      </c>
      <c r="B12" s="87" t="s">
        <v>468</v>
      </c>
      <c r="C12" s="75" t="n">
        <v>103</v>
      </c>
      <c r="D12" s="85" t="n">
        <v>7225.83</v>
      </c>
      <c r="E12" s="77" t="n">
        <f aca="false">E11+D12</f>
        <v>10169692.07</v>
      </c>
      <c r="F12" s="78" t="s">
        <v>23</v>
      </c>
      <c r="G12" s="78" t="s">
        <v>272</v>
      </c>
      <c r="H12" s="78" t="s">
        <v>268</v>
      </c>
      <c r="I12" s="78" t="s">
        <v>469</v>
      </c>
      <c r="J12" s="76" t="n">
        <v>7225.83</v>
      </c>
      <c r="K12" s="76"/>
      <c r="L12" s="76" t="n">
        <v>7225.83</v>
      </c>
      <c r="M12" s="80"/>
      <c r="N12" s="80"/>
      <c r="O12" s="79"/>
      <c r="P12" s="76"/>
      <c r="Q12" s="76"/>
      <c r="R12" s="81" t="n">
        <f aca="false">D12-J12</f>
        <v>0</v>
      </c>
      <c r="S12" s="83"/>
      <c r="T12" s="83" t="n">
        <v>7225.83</v>
      </c>
      <c r="U12" s="83"/>
      <c r="V12" s="83"/>
      <c r="W12" s="83"/>
      <c r="X12" s="83"/>
      <c r="Y12" s="83"/>
      <c r="Z12" s="83"/>
      <c r="AA12" s="82"/>
      <c r="AB12" s="82"/>
      <c r="AC12" s="82"/>
      <c r="AD12" s="82"/>
      <c r="AE12" s="83" t="n">
        <f aca="false">SUM(S12:AD12)</f>
        <v>7225.83</v>
      </c>
      <c r="AF12" s="121" t="n">
        <f aca="false">J12-AE12</f>
        <v>0</v>
      </c>
    </row>
    <row r="13" customFormat="false" ht="103.5" hidden="false" customHeight="false" outlineLevel="0" collapsed="false">
      <c r="A13" s="86" t="n">
        <v>41641</v>
      </c>
      <c r="B13" s="87" t="s">
        <v>470</v>
      </c>
      <c r="C13" s="75" t="n">
        <v>103</v>
      </c>
      <c r="D13" s="85" t="n">
        <v>59414.87</v>
      </c>
      <c r="E13" s="77" t="n">
        <f aca="false">E12+D13</f>
        <v>10229106.94</v>
      </c>
      <c r="F13" s="78" t="s">
        <v>133</v>
      </c>
      <c r="G13" s="78" t="s">
        <v>272</v>
      </c>
      <c r="H13" s="78" t="s">
        <v>268</v>
      </c>
      <c r="I13" s="78" t="s">
        <v>471</v>
      </c>
      <c r="J13" s="76" t="n">
        <v>59414.87</v>
      </c>
      <c r="K13" s="76"/>
      <c r="L13" s="76" t="n">
        <v>59414.87</v>
      </c>
      <c r="M13" s="80"/>
      <c r="N13" s="80"/>
      <c r="O13" s="79"/>
      <c r="P13" s="76"/>
      <c r="Q13" s="76"/>
      <c r="R13" s="81" t="n">
        <f aca="false">D13-J13</f>
        <v>0</v>
      </c>
      <c r="S13" s="83" t="n">
        <v>59414.87</v>
      </c>
      <c r="T13" s="83"/>
      <c r="U13" s="83"/>
      <c r="V13" s="83"/>
      <c r="W13" s="83"/>
      <c r="X13" s="83"/>
      <c r="Y13" s="83"/>
      <c r="Z13" s="83"/>
      <c r="AA13" s="82"/>
      <c r="AB13" s="82"/>
      <c r="AC13" s="82"/>
      <c r="AD13" s="82"/>
      <c r="AE13" s="83" t="n">
        <f aca="false">SUM(S13:AD13)</f>
        <v>59414.87</v>
      </c>
      <c r="AF13" s="121" t="n">
        <f aca="false">J13-AE13</f>
        <v>0</v>
      </c>
    </row>
    <row r="14" customFormat="false" ht="103.5" hidden="false" customHeight="false" outlineLevel="0" collapsed="false">
      <c r="A14" s="86" t="n">
        <v>41641</v>
      </c>
      <c r="B14" s="87" t="s">
        <v>472</v>
      </c>
      <c r="C14" s="75" t="n">
        <v>103</v>
      </c>
      <c r="D14" s="85" t="n">
        <v>279642.62</v>
      </c>
      <c r="E14" s="77" t="n">
        <f aca="false">E13+D14</f>
        <v>10508749.56</v>
      </c>
      <c r="F14" s="78" t="s">
        <v>134</v>
      </c>
      <c r="G14" s="78" t="s">
        <v>272</v>
      </c>
      <c r="H14" s="78" t="s">
        <v>268</v>
      </c>
      <c r="I14" s="78" t="s">
        <v>473</v>
      </c>
      <c r="J14" s="76" t="n">
        <v>279642.62</v>
      </c>
      <c r="K14" s="76"/>
      <c r="L14" s="76" t="n">
        <v>279642.62</v>
      </c>
      <c r="M14" s="80"/>
      <c r="N14" s="80"/>
      <c r="O14" s="79"/>
      <c r="P14" s="76"/>
      <c r="Q14" s="76"/>
      <c r="R14" s="81" t="n">
        <f aca="false">D14-J14</f>
        <v>0</v>
      </c>
      <c r="S14" s="83" t="n">
        <v>279642.62</v>
      </c>
      <c r="T14" s="83"/>
      <c r="U14" s="83"/>
      <c r="V14" s="83"/>
      <c r="W14" s="83"/>
      <c r="X14" s="83"/>
      <c r="Y14" s="83"/>
      <c r="Z14" s="83"/>
      <c r="AA14" s="82"/>
      <c r="AB14" s="82"/>
      <c r="AC14" s="82"/>
      <c r="AD14" s="82"/>
      <c r="AE14" s="83" t="n">
        <f aca="false">SUM(S14:AD14)</f>
        <v>279642.62</v>
      </c>
      <c r="AF14" s="121" t="n">
        <f aca="false">J14-AE14</f>
        <v>0</v>
      </c>
    </row>
    <row r="15" customFormat="false" ht="103.5" hidden="false" customHeight="false" outlineLevel="0" collapsed="false">
      <c r="A15" s="86" t="n">
        <v>41641</v>
      </c>
      <c r="B15" s="87" t="s">
        <v>474</v>
      </c>
      <c r="C15" s="75" t="n">
        <v>103</v>
      </c>
      <c r="D15" s="85" t="n">
        <v>313427.75</v>
      </c>
      <c r="E15" s="77" t="n">
        <f aca="false">E14+D15</f>
        <v>10822177.31</v>
      </c>
      <c r="F15" s="78" t="s">
        <v>135</v>
      </c>
      <c r="G15" s="78" t="s">
        <v>272</v>
      </c>
      <c r="H15" s="78" t="s">
        <v>268</v>
      </c>
      <c r="I15" s="78" t="s">
        <v>475</v>
      </c>
      <c r="J15" s="76" t="n">
        <v>313427.75</v>
      </c>
      <c r="K15" s="76"/>
      <c r="L15" s="76" t="n">
        <v>313427.75</v>
      </c>
      <c r="M15" s="80"/>
      <c r="N15" s="80"/>
      <c r="O15" s="79"/>
      <c r="P15" s="76"/>
      <c r="Q15" s="76"/>
      <c r="R15" s="81" t="n">
        <f aca="false">D15-J15</f>
        <v>0</v>
      </c>
      <c r="S15" s="83"/>
      <c r="T15" s="83"/>
      <c r="U15" s="83" t="n">
        <v>313427.75</v>
      </c>
      <c r="V15" s="83"/>
      <c r="W15" s="83"/>
      <c r="X15" s="83"/>
      <c r="Y15" s="83"/>
      <c r="Z15" s="83"/>
      <c r="AA15" s="82"/>
      <c r="AB15" s="82"/>
      <c r="AC15" s="82"/>
      <c r="AD15" s="82"/>
      <c r="AE15" s="83" t="n">
        <f aca="false">SUM(S15:AD15)</f>
        <v>313427.75</v>
      </c>
      <c r="AF15" s="121" t="n">
        <f aca="false">J15-AE15</f>
        <v>0</v>
      </c>
    </row>
    <row r="16" customFormat="false" ht="103.5" hidden="false" customHeight="false" outlineLevel="0" collapsed="false">
      <c r="A16" s="86" t="n">
        <v>41641</v>
      </c>
      <c r="B16" s="87" t="s">
        <v>476</v>
      </c>
      <c r="C16" s="75" t="n">
        <v>103</v>
      </c>
      <c r="D16" s="85" t="n">
        <v>47126.41</v>
      </c>
      <c r="E16" s="77" t="n">
        <f aca="false">E15+D16</f>
        <v>10869303.72</v>
      </c>
      <c r="F16" s="78" t="s">
        <v>136</v>
      </c>
      <c r="G16" s="78" t="s">
        <v>272</v>
      </c>
      <c r="H16" s="78" t="s">
        <v>268</v>
      </c>
      <c r="I16" s="78" t="s">
        <v>477</v>
      </c>
      <c r="J16" s="76" t="n">
        <v>47126.41</v>
      </c>
      <c r="K16" s="76"/>
      <c r="L16" s="76" t="n">
        <v>47126.41</v>
      </c>
      <c r="M16" s="80"/>
      <c r="N16" s="80"/>
      <c r="O16" s="79"/>
      <c r="P16" s="76"/>
      <c r="Q16" s="76"/>
      <c r="R16" s="81" t="n">
        <f aca="false">D16-J16</f>
        <v>0</v>
      </c>
      <c r="S16" s="83"/>
      <c r="T16" s="83"/>
      <c r="U16" s="83" t="n">
        <v>47126.41</v>
      </c>
      <c r="V16" s="83"/>
      <c r="W16" s="83"/>
      <c r="X16" s="83"/>
      <c r="Y16" s="83"/>
      <c r="Z16" s="83"/>
      <c r="AA16" s="82"/>
      <c r="AB16" s="82"/>
      <c r="AC16" s="82"/>
      <c r="AD16" s="82"/>
      <c r="AE16" s="83" t="n">
        <f aca="false">SUM(S16:AD16)</f>
        <v>47126.41</v>
      </c>
      <c r="AF16" s="121" t="n">
        <f aca="false">J16-AE16</f>
        <v>0</v>
      </c>
    </row>
    <row r="17" customFormat="false" ht="103.5" hidden="false" customHeight="false" outlineLevel="0" collapsed="false">
      <c r="A17" s="86" t="n">
        <v>41641</v>
      </c>
      <c r="B17" s="87" t="s">
        <v>478</v>
      </c>
      <c r="C17" s="75" t="n">
        <v>103</v>
      </c>
      <c r="D17" s="85" t="n">
        <v>12025.39</v>
      </c>
      <c r="E17" s="77" t="n">
        <f aca="false">E16+D17</f>
        <v>10881329.11</v>
      </c>
      <c r="F17" s="78" t="s">
        <v>137</v>
      </c>
      <c r="G17" s="78" t="s">
        <v>272</v>
      </c>
      <c r="H17" s="78" t="s">
        <v>268</v>
      </c>
      <c r="I17" s="78" t="s">
        <v>479</v>
      </c>
      <c r="J17" s="76" t="n">
        <v>12025.39</v>
      </c>
      <c r="K17" s="76"/>
      <c r="L17" s="76" t="n">
        <v>12025.39</v>
      </c>
      <c r="M17" s="80"/>
      <c r="N17" s="80"/>
      <c r="O17" s="79"/>
      <c r="P17" s="76"/>
      <c r="Q17" s="76"/>
      <c r="R17" s="81" t="n">
        <f aca="false">D17-J17</f>
        <v>0</v>
      </c>
      <c r="S17" s="83"/>
      <c r="T17" s="83" t="n">
        <v>12025.39</v>
      </c>
      <c r="U17" s="83"/>
      <c r="V17" s="83"/>
      <c r="W17" s="83"/>
      <c r="X17" s="83"/>
      <c r="Y17" s="83"/>
      <c r="Z17" s="83"/>
      <c r="AA17" s="82"/>
      <c r="AB17" s="82"/>
      <c r="AC17" s="82"/>
      <c r="AD17" s="82"/>
      <c r="AE17" s="83" t="n">
        <f aca="false">SUM(S17:AD17)</f>
        <v>12025.39</v>
      </c>
      <c r="AF17" s="121" t="n">
        <f aca="false">J17-AE17</f>
        <v>0</v>
      </c>
    </row>
    <row r="18" customFormat="false" ht="69" hidden="false" customHeight="false" outlineLevel="0" collapsed="false">
      <c r="A18" s="86" t="n">
        <v>41641</v>
      </c>
      <c r="B18" s="87" t="s">
        <v>480</v>
      </c>
      <c r="C18" s="75" t="n">
        <v>102</v>
      </c>
      <c r="D18" s="85" t="n">
        <v>396088.59</v>
      </c>
      <c r="E18" s="77" t="n">
        <f aca="false">E17+D18</f>
        <v>11277417.7</v>
      </c>
      <c r="F18" s="78" t="s">
        <v>403</v>
      </c>
      <c r="G18" s="78" t="s">
        <v>302</v>
      </c>
      <c r="H18" s="78" t="s">
        <v>303</v>
      </c>
      <c r="I18" s="78" t="s">
        <v>481</v>
      </c>
      <c r="J18" s="76" t="n">
        <v>396088.59</v>
      </c>
      <c r="K18" s="76" t="n">
        <v>396088.59</v>
      </c>
      <c r="L18" s="76"/>
      <c r="M18" s="80"/>
      <c r="N18" s="80"/>
      <c r="O18" s="79"/>
      <c r="P18" s="79"/>
      <c r="Q18" s="76"/>
      <c r="R18" s="81" t="n">
        <f aca="false">D18-J18</f>
        <v>0</v>
      </c>
      <c r="S18" s="83"/>
      <c r="T18" s="83"/>
      <c r="U18" s="83"/>
      <c r="V18" s="83" t="n">
        <v>396088.59</v>
      </c>
      <c r="W18" s="83"/>
      <c r="X18" s="83"/>
      <c r="Y18" s="83"/>
      <c r="Z18" s="83"/>
      <c r="AA18" s="82"/>
      <c r="AB18" s="82"/>
      <c r="AC18" s="82"/>
      <c r="AD18" s="82"/>
      <c r="AE18" s="83" t="n">
        <f aca="false">SUM(S18:AD18)</f>
        <v>396088.59</v>
      </c>
      <c r="AF18" s="121" t="n">
        <f aca="false">J18-AE18</f>
        <v>0</v>
      </c>
    </row>
    <row r="19" customFormat="false" ht="86.25" hidden="false" customHeight="false" outlineLevel="0" collapsed="false">
      <c r="A19" s="86" t="n">
        <v>41641</v>
      </c>
      <c r="B19" s="87" t="s">
        <v>482</v>
      </c>
      <c r="C19" s="75" t="n">
        <v>102</v>
      </c>
      <c r="D19" s="85" t="n">
        <v>497491.89</v>
      </c>
      <c r="E19" s="77" t="n">
        <f aca="false">E18+D19</f>
        <v>11774909.59</v>
      </c>
      <c r="F19" s="78" t="s">
        <v>483</v>
      </c>
      <c r="G19" s="78" t="s">
        <v>302</v>
      </c>
      <c r="H19" s="78" t="s">
        <v>303</v>
      </c>
      <c r="I19" s="78" t="s">
        <v>484</v>
      </c>
      <c r="J19" s="76" t="n">
        <v>494491.89</v>
      </c>
      <c r="K19" s="76" t="n">
        <v>494491.89</v>
      </c>
      <c r="L19" s="76"/>
      <c r="M19" s="80"/>
      <c r="N19" s="80"/>
      <c r="O19" s="79"/>
      <c r="P19" s="79"/>
      <c r="Q19" s="76"/>
      <c r="R19" s="81" t="n">
        <f aca="false">D19-J19</f>
        <v>3000</v>
      </c>
      <c r="S19" s="83"/>
      <c r="T19" s="83"/>
      <c r="U19" s="83"/>
      <c r="V19" s="83" t="n">
        <v>494491.89</v>
      </c>
      <c r="W19" s="83"/>
      <c r="X19" s="83"/>
      <c r="Y19" s="83"/>
      <c r="Z19" s="83"/>
      <c r="AA19" s="82"/>
      <c r="AB19" s="82"/>
      <c r="AC19" s="82"/>
      <c r="AD19" s="82"/>
      <c r="AE19" s="83" t="n">
        <f aca="false">SUM(S19:AD19)</f>
        <v>494491.89</v>
      </c>
      <c r="AF19" s="121" t="n">
        <f aca="false">J19-AE19</f>
        <v>0</v>
      </c>
    </row>
    <row r="20" customFormat="false" ht="103.5" hidden="false" customHeight="false" outlineLevel="0" collapsed="false">
      <c r="A20" s="86" t="n">
        <v>41641</v>
      </c>
      <c r="B20" s="87" t="s">
        <v>485</v>
      </c>
      <c r="C20" s="75" t="n">
        <v>103</v>
      </c>
      <c r="D20" s="85" t="n">
        <v>1000000</v>
      </c>
      <c r="E20" s="77" t="n">
        <f aca="false">E19+D20</f>
        <v>12774909.59</v>
      </c>
      <c r="F20" s="78" t="s">
        <v>266</v>
      </c>
      <c r="G20" s="78" t="s">
        <v>267</v>
      </c>
      <c r="H20" s="78" t="s">
        <v>268</v>
      </c>
      <c r="I20" s="78" t="s">
        <v>269</v>
      </c>
      <c r="J20" s="76" t="n">
        <v>1000000</v>
      </c>
      <c r="K20" s="76"/>
      <c r="L20" s="76" t="n">
        <v>1000000</v>
      </c>
      <c r="M20" s="80"/>
      <c r="N20" s="80"/>
      <c r="O20" s="79"/>
      <c r="P20" s="79"/>
      <c r="Q20" s="76"/>
      <c r="R20" s="81" t="n">
        <f aca="false">D20-J20</f>
        <v>0</v>
      </c>
      <c r="S20" s="83"/>
      <c r="T20" s="83" t="n">
        <v>1000000</v>
      </c>
      <c r="U20" s="83"/>
      <c r="V20" s="83"/>
      <c r="W20" s="83"/>
      <c r="X20" s="83"/>
      <c r="Y20" s="83"/>
      <c r="Z20" s="83"/>
      <c r="AA20" s="82"/>
      <c r="AB20" s="82"/>
      <c r="AC20" s="82"/>
      <c r="AD20" s="82"/>
      <c r="AE20" s="83" t="n">
        <f aca="false">SUM(S20:AD20)</f>
        <v>1000000</v>
      </c>
      <c r="AF20" s="121" t="n">
        <f aca="false">J20-AE20</f>
        <v>0</v>
      </c>
    </row>
    <row r="21" customFormat="false" ht="103.5" hidden="false" customHeight="false" outlineLevel="0" collapsed="false">
      <c r="A21" s="86" t="n">
        <v>41641</v>
      </c>
      <c r="B21" s="87" t="s">
        <v>486</v>
      </c>
      <c r="C21" s="75" t="n">
        <v>103</v>
      </c>
      <c r="D21" s="85" t="n">
        <v>409100</v>
      </c>
      <c r="E21" s="77" t="n">
        <f aca="false">E20+D21</f>
        <v>13184009.59</v>
      </c>
      <c r="F21" s="78" t="s">
        <v>266</v>
      </c>
      <c r="G21" s="78" t="s">
        <v>267</v>
      </c>
      <c r="H21" s="78" t="s">
        <v>268</v>
      </c>
      <c r="I21" s="78" t="s">
        <v>269</v>
      </c>
      <c r="J21" s="76" t="n">
        <v>409100</v>
      </c>
      <c r="K21" s="76"/>
      <c r="L21" s="76" t="n">
        <v>409100</v>
      </c>
      <c r="M21" s="80"/>
      <c r="N21" s="80"/>
      <c r="O21" s="79"/>
      <c r="P21" s="79"/>
      <c r="Q21" s="76"/>
      <c r="R21" s="81" t="n">
        <f aca="false">D21-J21</f>
        <v>0</v>
      </c>
      <c r="S21" s="83"/>
      <c r="T21" s="83" t="n">
        <v>409100</v>
      </c>
      <c r="U21" s="83"/>
      <c r="V21" s="83"/>
      <c r="W21" s="83"/>
      <c r="X21" s="83"/>
      <c r="Y21" s="83"/>
      <c r="Z21" s="83"/>
      <c r="AA21" s="82"/>
      <c r="AB21" s="82"/>
      <c r="AC21" s="82"/>
      <c r="AD21" s="82"/>
      <c r="AE21" s="83" t="n">
        <f aca="false">SUM(S21:AD21)</f>
        <v>409100</v>
      </c>
      <c r="AF21" s="121" t="n">
        <f aca="false">J21-AE21</f>
        <v>0</v>
      </c>
    </row>
    <row r="22" customFormat="false" ht="103.5" hidden="false" customHeight="false" outlineLevel="0" collapsed="false">
      <c r="A22" s="86" t="n">
        <v>41641</v>
      </c>
      <c r="B22" s="87" t="s">
        <v>487</v>
      </c>
      <c r="C22" s="75" t="n">
        <v>103</v>
      </c>
      <c r="D22" s="85" t="n">
        <v>66660</v>
      </c>
      <c r="E22" s="77" t="n">
        <f aca="false">E21+D22</f>
        <v>13250669.59</v>
      </c>
      <c r="F22" s="78" t="s">
        <v>266</v>
      </c>
      <c r="G22" s="78" t="s">
        <v>267</v>
      </c>
      <c r="H22" s="78" t="s">
        <v>268</v>
      </c>
      <c r="I22" s="78" t="s">
        <v>269</v>
      </c>
      <c r="J22" s="76" t="n">
        <v>66660</v>
      </c>
      <c r="K22" s="76"/>
      <c r="L22" s="76" t="n">
        <v>66660</v>
      </c>
      <c r="M22" s="80"/>
      <c r="N22" s="80"/>
      <c r="O22" s="79"/>
      <c r="P22" s="79"/>
      <c r="Q22" s="76"/>
      <c r="R22" s="81" t="n">
        <f aca="false">D22-J22</f>
        <v>0</v>
      </c>
      <c r="S22" s="83"/>
      <c r="T22" s="83" t="n">
        <v>66660</v>
      </c>
      <c r="U22" s="83"/>
      <c r="V22" s="83"/>
      <c r="W22" s="83"/>
      <c r="X22" s="83"/>
      <c r="Y22" s="83"/>
      <c r="Z22" s="83"/>
      <c r="AA22" s="82"/>
      <c r="AB22" s="82"/>
      <c r="AC22" s="82"/>
      <c r="AD22" s="82"/>
      <c r="AE22" s="83" t="n">
        <f aca="false">SUM(S22:AD22)</f>
        <v>66660</v>
      </c>
      <c r="AF22" s="121" t="n">
        <f aca="false">J22-AE22</f>
        <v>0</v>
      </c>
    </row>
    <row r="23" customFormat="false" ht="103.5" hidden="false" customHeight="false" outlineLevel="0" collapsed="false">
      <c r="A23" s="86" t="n">
        <v>41641</v>
      </c>
      <c r="B23" s="87" t="s">
        <v>488</v>
      </c>
      <c r="C23" s="75" t="n">
        <v>103</v>
      </c>
      <c r="D23" s="85" t="n">
        <v>230668.76</v>
      </c>
      <c r="E23" s="77" t="n">
        <f aca="false">E22+D23</f>
        <v>13481338.35</v>
      </c>
      <c r="F23" s="78" t="s">
        <v>266</v>
      </c>
      <c r="G23" s="78" t="s">
        <v>267</v>
      </c>
      <c r="H23" s="78" t="s">
        <v>268</v>
      </c>
      <c r="I23" s="78" t="s">
        <v>269</v>
      </c>
      <c r="J23" s="76" t="n">
        <v>230668.76</v>
      </c>
      <c r="K23" s="76"/>
      <c r="L23" s="76" t="n">
        <v>230668.76</v>
      </c>
      <c r="M23" s="80"/>
      <c r="N23" s="80"/>
      <c r="O23" s="79"/>
      <c r="P23" s="79"/>
      <c r="Q23" s="76"/>
      <c r="R23" s="81" t="n">
        <f aca="false">D23-J23</f>
        <v>0</v>
      </c>
      <c r="S23" s="83"/>
      <c r="T23" s="83" t="n">
        <v>230668.76</v>
      </c>
      <c r="U23" s="83"/>
      <c r="V23" s="83"/>
      <c r="W23" s="83"/>
      <c r="X23" s="83"/>
      <c r="Y23" s="83"/>
      <c r="Z23" s="83"/>
      <c r="AA23" s="82"/>
      <c r="AB23" s="82"/>
      <c r="AC23" s="82"/>
      <c r="AD23" s="82"/>
      <c r="AE23" s="83" t="n">
        <f aca="false">SUM(S23:AD23)</f>
        <v>230668.76</v>
      </c>
      <c r="AF23" s="121" t="n">
        <f aca="false">J23-AE23</f>
        <v>0</v>
      </c>
    </row>
    <row r="24" customFormat="false" ht="103.5" hidden="false" customHeight="false" outlineLevel="0" collapsed="false">
      <c r="A24" s="86" t="n">
        <v>41641</v>
      </c>
      <c r="B24" s="87" t="s">
        <v>489</v>
      </c>
      <c r="C24" s="75" t="n">
        <v>103</v>
      </c>
      <c r="D24" s="85" t="n">
        <v>235000</v>
      </c>
      <c r="E24" s="77" t="n">
        <f aca="false">E23+D24</f>
        <v>13716338.35</v>
      </c>
      <c r="F24" s="78" t="s">
        <v>266</v>
      </c>
      <c r="G24" s="78" t="s">
        <v>267</v>
      </c>
      <c r="H24" s="78" t="s">
        <v>268</v>
      </c>
      <c r="I24" s="78" t="s">
        <v>269</v>
      </c>
      <c r="J24" s="76" t="n">
        <v>235000</v>
      </c>
      <c r="K24" s="76"/>
      <c r="L24" s="76" t="n">
        <v>235000</v>
      </c>
      <c r="M24" s="80"/>
      <c r="N24" s="80"/>
      <c r="O24" s="79"/>
      <c r="P24" s="79"/>
      <c r="Q24" s="76"/>
      <c r="R24" s="81" t="n">
        <f aca="false">D24-J24</f>
        <v>0</v>
      </c>
      <c r="S24" s="83"/>
      <c r="T24" s="83" t="n">
        <v>235000</v>
      </c>
      <c r="U24" s="83"/>
      <c r="V24" s="83"/>
      <c r="W24" s="83"/>
      <c r="X24" s="83"/>
      <c r="Y24" s="83"/>
      <c r="Z24" s="83"/>
      <c r="AA24" s="82"/>
      <c r="AB24" s="82"/>
      <c r="AC24" s="82"/>
      <c r="AD24" s="82"/>
      <c r="AE24" s="83" t="n">
        <f aca="false">SUM(S24:AD24)</f>
        <v>235000</v>
      </c>
      <c r="AF24" s="121" t="n">
        <f aca="false">J24-AE24</f>
        <v>0</v>
      </c>
    </row>
    <row r="25" customFormat="false" ht="103.5" hidden="false" customHeight="false" outlineLevel="0" collapsed="false">
      <c r="A25" s="86" t="n">
        <v>41641</v>
      </c>
      <c r="B25" s="87" t="s">
        <v>490</v>
      </c>
      <c r="C25" s="75" t="n">
        <v>103</v>
      </c>
      <c r="D25" s="85" t="n">
        <v>3089315.07</v>
      </c>
      <c r="E25" s="77" t="n">
        <f aca="false">E24+D25</f>
        <v>16805653.42</v>
      </c>
      <c r="F25" s="78" t="s">
        <v>491</v>
      </c>
      <c r="G25" s="78" t="s">
        <v>272</v>
      </c>
      <c r="H25" s="78" t="s">
        <v>268</v>
      </c>
      <c r="I25" s="78" t="s">
        <v>492</v>
      </c>
      <c r="J25" s="76" t="n">
        <f aca="false">2731244.68+16944.44</f>
        <v>2748189.12</v>
      </c>
      <c r="K25" s="76"/>
      <c r="L25" s="76" t="n">
        <f aca="false">2731244.68+16944.44</f>
        <v>2748189.12</v>
      </c>
      <c r="M25" s="80"/>
      <c r="N25" s="80"/>
      <c r="O25" s="79"/>
      <c r="P25" s="79"/>
      <c r="Q25" s="76"/>
      <c r="R25" s="81" t="n">
        <f aca="false">D25-J25</f>
        <v>341125.95</v>
      </c>
      <c r="S25" s="83"/>
      <c r="T25" s="83" t="n">
        <f aca="false">2731244.68+16944.44</f>
        <v>2748189.12</v>
      </c>
      <c r="U25" s="83"/>
      <c r="V25" s="83"/>
      <c r="W25" s="83"/>
      <c r="X25" s="83"/>
      <c r="Y25" s="83"/>
      <c r="Z25" s="83"/>
      <c r="AA25" s="82"/>
      <c r="AB25" s="82"/>
      <c r="AC25" s="82"/>
      <c r="AD25" s="82"/>
      <c r="AE25" s="83" t="n">
        <f aca="false">SUM(S25:AD25)</f>
        <v>2748189.12</v>
      </c>
      <c r="AF25" s="121" t="n">
        <f aca="false">J25-AE25</f>
        <v>0</v>
      </c>
    </row>
    <row r="26" customFormat="false" ht="103.5" hidden="false" customHeight="false" outlineLevel="0" collapsed="false">
      <c r="A26" s="86" t="n">
        <v>41641</v>
      </c>
      <c r="B26" s="87" t="s">
        <v>493</v>
      </c>
      <c r="C26" s="75" t="n">
        <v>137</v>
      </c>
      <c r="D26" s="85" t="n">
        <v>5000000</v>
      </c>
      <c r="E26" s="77" t="n">
        <f aca="false">E25+D26</f>
        <v>21805653.42</v>
      </c>
      <c r="F26" s="78" t="s">
        <v>276</v>
      </c>
      <c r="G26" s="78" t="s">
        <v>277</v>
      </c>
      <c r="H26" s="78" t="s">
        <v>494</v>
      </c>
      <c r="I26" s="78" t="s">
        <v>278</v>
      </c>
      <c r="J26" s="76" t="n">
        <v>5000000</v>
      </c>
      <c r="K26" s="76"/>
      <c r="L26" s="76"/>
      <c r="M26" s="80"/>
      <c r="N26" s="80"/>
      <c r="O26" s="79"/>
      <c r="P26" s="79"/>
      <c r="Q26" s="76" t="n">
        <v>5000000</v>
      </c>
      <c r="R26" s="81" t="n">
        <f aca="false">D26-J26</f>
        <v>0</v>
      </c>
      <c r="S26" s="83"/>
      <c r="T26" s="83" t="n">
        <v>5000000</v>
      </c>
      <c r="U26" s="83"/>
      <c r="V26" s="83"/>
      <c r="W26" s="83"/>
      <c r="X26" s="83"/>
      <c r="Y26" s="83"/>
      <c r="Z26" s="83"/>
      <c r="AA26" s="82"/>
      <c r="AB26" s="82"/>
      <c r="AC26" s="82"/>
      <c r="AD26" s="82"/>
      <c r="AE26" s="83" t="n">
        <f aca="false">SUM(S26:AD26)</f>
        <v>5000000</v>
      </c>
      <c r="AF26" s="121" t="n">
        <f aca="false">J26-AE26</f>
        <v>0</v>
      </c>
    </row>
    <row r="27" customFormat="false" ht="69" hidden="false" customHeight="false" outlineLevel="0" collapsed="false">
      <c r="A27" s="86" t="n">
        <v>41641</v>
      </c>
      <c r="B27" s="87" t="s">
        <v>495</v>
      </c>
      <c r="C27" s="75" t="n">
        <v>102</v>
      </c>
      <c r="D27" s="85" t="n">
        <v>7865.88</v>
      </c>
      <c r="E27" s="77" t="n">
        <f aca="false">E26+D27</f>
        <v>21813519.3</v>
      </c>
      <c r="F27" s="78" t="s">
        <v>410</v>
      </c>
      <c r="G27" s="78" t="s">
        <v>302</v>
      </c>
      <c r="H27" s="78" t="s">
        <v>303</v>
      </c>
      <c r="I27" s="100" t="s">
        <v>411</v>
      </c>
      <c r="J27" s="76" t="n">
        <v>7865.88</v>
      </c>
      <c r="K27" s="76" t="n">
        <v>7865.88</v>
      </c>
      <c r="L27" s="76"/>
      <c r="M27" s="80"/>
      <c r="N27" s="80"/>
      <c r="O27" s="79"/>
      <c r="P27" s="79"/>
      <c r="Q27" s="76"/>
      <c r="R27" s="81" t="n">
        <f aca="false">D27-J27</f>
        <v>0</v>
      </c>
      <c r="S27" s="83"/>
      <c r="T27" s="83" t="n">
        <v>7865.88</v>
      </c>
      <c r="U27" s="83"/>
      <c r="V27" s="83"/>
      <c r="W27" s="83"/>
      <c r="X27" s="83"/>
      <c r="Y27" s="83"/>
      <c r="Z27" s="83"/>
      <c r="AA27" s="82"/>
      <c r="AB27" s="82"/>
      <c r="AC27" s="82"/>
      <c r="AD27" s="82"/>
      <c r="AE27" s="83" t="n">
        <f aca="false">SUM(S27:AD27)</f>
        <v>7865.88</v>
      </c>
      <c r="AF27" s="121" t="n">
        <f aca="false">J27-AE27</f>
        <v>0</v>
      </c>
    </row>
    <row r="28" customFormat="false" ht="86.25" hidden="false" customHeight="false" outlineLevel="0" collapsed="false">
      <c r="A28" s="86" t="n">
        <v>41641</v>
      </c>
      <c r="B28" s="87" t="s">
        <v>496</v>
      </c>
      <c r="C28" s="75" t="n">
        <v>102</v>
      </c>
      <c r="D28" s="85" t="n">
        <v>923810.93</v>
      </c>
      <c r="E28" s="77" t="n">
        <f aca="false">E27+D28</f>
        <v>22737330.23</v>
      </c>
      <c r="F28" s="78" t="s">
        <v>497</v>
      </c>
      <c r="G28" s="78" t="s">
        <v>302</v>
      </c>
      <c r="H28" s="78" t="s">
        <v>303</v>
      </c>
      <c r="I28" s="78" t="s">
        <v>498</v>
      </c>
      <c r="J28" s="76" t="n">
        <v>923810.93</v>
      </c>
      <c r="K28" s="76" t="n">
        <v>923810.93</v>
      </c>
      <c r="L28" s="76"/>
      <c r="M28" s="80"/>
      <c r="N28" s="80"/>
      <c r="O28" s="79"/>
      <c r="P28" s="79"/>
      <c r="Q28" s="76"/>
      <c r="R28" s="81" t="n">
        <f aca="false">D28-J28</f>
        <v>0</v>
      </c>
      <c r="S28" s="83"/>
      <c r="T28" s="83" t="n">
        <v>923810.93</v>
      </c>
      <c r="U28" s="83"/>
      <c r="V28" s="83"/>
      <c r="W28" s="83"/>
      <c r="X28" s="83"/>
      <c r="Y28" s="83"/>
      <c r="Z28" s="83"/>
      <c r="AA28" s="82"/>
      <c r="AB28" s="82"/>
      <c r="AC28" s="82"/>
      <c r="AD28" s="82"/>
      <c r="AE28" s="83" t="n">
        <f aca="false">SUM(S28:AD28)</f>
        <v>923810.93</v>
      </c>
      <c r="AF28" s="121" t="n">
        <f aca="false">J28-AE28</f>
        <v>0</v>
      </c>
    </row>
    <row r="29" customFormat="false" ht="103.5" hidden="false" customHeight="false" outlineLevel="0" collapsed="false">
      <c r="A29" s="86" t="n">
        <v>41641</v>
      </c>
      <c r="B29" s="87" t="s">
        <v>499</v>
      </c>
      <c r="C29" s="75" t="n">
        <v>103</v>
      </c>
      <c r="D29" s="85" t="n">
        <v>531617.03</v>
      </c>
      <c r="E29" s="77" t="n">
        <f aca="false">E28+D29</f>
        <v>23268947.26</v>
      </c>
      <c r="F29" s="78" t="s">
        <v>266</v>
      </c>
      <c r="G29" s="78" t="s">
        <v>267</v>
      </c>
      <c r="H29" s="78" t="s">
        <v>268</v>
      </c>
      <c r="I29" s="78" t="s">
        <v>269</v>
      </c>
      <c r="J29" s="76" t="n">
        <v>530000</v>
      </c>
      <c r="K29" s="76"/>
      <c r="L29" s="76" t="n">
        <v>530000</v>
      </c>
      <c r="M29" s="80"/>
      <c r="N29" s="80"/>
      <c r="O29" s="79"/>
      <c r="P29" s="79"/>
      <c r="Q29" s="76"/>
      <c r="R29" s="81" t="n">
        <f aca="false">D29-J29</f>
        <v>1617.03000000003</v>
      </c>
      <c r="S29" s="83"/>
      <c r="T29" s="83"/>
      <c r="U29" s="83"/>
      <c r="V29" s="83" t="n">
        <v>530000</v>
      </c>
      <c r="W29" s="83"/>
      <c r="X29" s="83"/>
      <c r="Y29" s="83"/>
      <c r="Z29" s="83"/>
      <c r="AA29" s="82"/>
      <c r="AB29" s="82"/>
      <c r="AC29" s="82"/>
      <c r="AD29" s="82"/>
      <c r="AE29" s="83" t="n">
        <f aca="false">SUM(S29:AD29)</f>
        <v>530000</v>
      </c>
      <c r="AF29" s="121" t="n">
        <f aca="false">J29-AE29</f>
        <v>0</v>
      </c>
    </row>
    <row r="30" customFormat="false" ht="103.5" hidden="false" customHeight="false" outlineLevel="0" collapsed="false">
      <c r="A30" s="86" t="n">
        <v>41641</v>
      </c>
      <c r="B30" s="87" t="s">
        <v>500</v>
      </c>
      <c r="C30" s="75" t="n">
        <v>103</v>
      </c>
      <c r="D30" s="85" t="n">
        <v>422500</v>
      </c>
      <c r="E30" s="77" t="n">
        <f aca="false">E29+D30</f>
        <v>23691447.26</v>
      </c>
      <c r="F30" s="78" t="s">
        <v>266</v>
      </c>
      <c r="G30" s="78" t="s">
        <v>267</v>
      </c>
      <c r="H30" s="78" t="s">
        <v>268</v>
      </c>
      <c r="I30" s="78" t="s">
        <v>269</v>
      </c>
      <c r="J30" s="76" t="n">
        <v>420000</v>
      </c>
      <c r="K30" s="76"/>
      <c r="L30" s="76" t="n">
        <v>420000</v>
      </c>
      <c r="M30" s="80"/>
      <c r="N30" s="80"/>
      <c r="O30" s="79"/>
      <c r="P30" s="79"/>
      <c r="Q30" s="76"/>
      <c r="R30" s="81" t="n">
        <f aca="false">D30-J30</f>
        <v>2500</v>
      </c>
      <c r="S30" s="83"/>
      <c r="T30" s="83"/>
      <c r="U30" s="83"/>
      <c r="V30" s="83"/>
      <c r="W30" s="83" t="n">
        <v>420000</v>
      </c>
      <c r="X30" s="83"/>
      <c r="Y30" s="83"/>
      <c r="Z30" s="83"/>
      <c r="AA30" s="82"/>
      <c r="AB30" s="82"/>
      <c r="AC30" s="82"/>
      <c r="AD30" s="82"/>
      <c r="AE30" s="83" t="n">
        <f aca="false">SUM(S30:AD30)</f>
        <v>420000</v>
      </c>
      <c r="AF30" s="121" t="n">
        <f aca="false">J30-AE30</f>
        <v>0</v>
      </c>
    </row>
    <row r="31" customFormat="false" ht="103.5" hidden="false" customHeight="false" outlineLevel="0" collapsed="false">
      <c r="A31" s="86" t="n">
        <v>41641</v>
      </c>
      <c r="B31" s="87" t="s">
        <v>501</v>
      </c>
      <c r="C31" s="75" t="n">
        <v>103</v>
      </c>
      <c r="D31" s="85" t="n">
        <v>2355946.46</v>
      </c>
      <c r="E31" s="77" t="n">
        <f aca="false">E30+D31</f>
        <v>26047393.72</v>
      </c>
      <c r="F31" s="78" t="s">
        <v>95</v>
      </c>
      <c r="G31" s="78" t="s">
        <v>272</v>
      </c>
      <c r="H31" s="78" t="s">
        <v>268</v>
      </c>
      <c r="I31" s="78" t="s">
        <v>455</v>
      </c>
      <c r="J31" s="76" t="n">
        <v>2331779.85</v>
      </c>
      <c r="K31" s="76"/>
      <c r="L31" s="76" t="n">
        <v>2331779.85</v>
      </c>
      <c r="M31" s="80"/>
      <c r="N31" s="80"/>
      <c r="O31" s="79"/>
      <c r="P31" s="79"/>
      <c r="Q31" s="76"/>
      <c r="R31" s="81" t="n">
        <f aca="false">D31-J31</f>
        <v>24166.6099999999</v>
      </c>
      <c r="S31" s="83"/>
      <c r="T31" s="83" t="n">
        <v>2331779.85</v>
      </c>
      <c r="U31" s="83"/>
      <c r="V31" s="83"/>
      <c r="W31" s="83"/>
      <c r="X31" s="83"/>
      <c r="Y31" s="83"/>
      <c r="Z31" s="83"/>
      <c r="AA31" s="82"/>
      <c r="AB31" s="82"/>
      <c r="AC31" s="82"/>
      <c r="AD31" s="82"/>
      <c r="AE31" s="83" t="n">
        <f aca="false">SUM(S31:AD31)</f>
        <v>2331779.85</v>
      </c>
      <c r="AF31" s="121" t="n">
        <f aca="false">J31-AE31</f>
        <v>0</v>
      </c>
    </row>
    <row r="32" customFormat="false" ht="69" hidden="false" customHeight="false" outlineLevel="0" collapsed="false">
      <c r="A32" s="86" t="n">
        <v>41641</v>
      </c>
      <c r="B32" s="87" t="s">
        <v>502</v>
      </c>
      <c r="C32" s="75" t="n">
        <v>102</v>
      </c>
      <c r="D32" s="85" t="n">
        <v>1161416.46</v>
      </c>
      <c r="E32" s="77" t="n">
        <f aca="false">E31+D32</f>
        <v>27208810.18</v>
      </c>
      <c r="F32" s="78" t="s">
        <v>301</v>
      </c>
      <c r="G32" s="78" t="s">
        <v>302</v>
      </c>
      <c r="H32" s="78" t="s">
        <v>303</v>
      </c>
      <c r="I32" s="78" t="s">
        <v>304</v>
      </c>
      <c r="J32" s="76" t="n">
        <f aca="false">1161415.46+1</f>
        <v>1161416.46</v>
      </c>
      <c r="K32" s="76" t="n">
        <f aca="false">1161415.46+1</f>
        <v>1161416.46</v>
      </c>
      <c r="L32" s="76"/>
      <c r="M32" s="80"/>
      <c r="N32" s="80"/>
      <c r="O32" s="79"/>
      <c r="P32" s="79"/>
      <c r="Q32" s="76"/>
      <c r="R32" s="81" t="n">
        <f aca="false">D32-J32</f>
        <v>0</v>
      </c>
      <c r="S32" s="83"/>
      <c r="T32" s="83" t="n">
        <f aca="false">1161415.46+1</f>
        <v>1161416.46</v>
      </c>
      <c r="U32" s="83"/>
      <c r="V32" s="83"/>
      <c r="W32" s="83"/>
      <c r="X32" s="83"/>
      <c r="Y32" s="83"/>
      <c r="Z32" s="83"/>
      <c r="AA32" s="82"/>
      <c r="AB32" s="82"/>
      <c r="AC32" s="82"/>
      <c r="AD32" s="82"/>
      <c r="AE32" s="83" t="n">
        <f aca="false">SUM(S32:AD32)</f>
        <v>1161416.46</v>
      </c>
      <c r="AF32" s="121" t="n">
        <f aca="false">J32-AE32</f>
        <v>0</v>
      </c>
    </row>
    <row r="33" customFormat="false" ht="103.5" hidden="false" customHeight="false" outlineLevel="0" collapsed="false">
      <c r="A33" s="86" t="n">
        <v>41641</v>
      </c>
      <c r="B33" s="87" t="s">
        <v>503</v>
      </c>
      <c r="C33" s="75" t="n">
        <v>137</v>
      </c>
      <c r="D33" s="85" t="n">
        <v>7000000</v>
      </c>
      <c r="E33" s="77" t="n">
        <f aca="false">E32+D33</f>
        <v>34208810.18</v>
      </c>
      <c r="F33" s="78" t="s">
        <v>276</v>
      </c>
      <c r="G33" s="78" t="s">
        <v>277</v>
      </c>
      <c r="H33" s="78" t="s">
        <v>494</v>
      </c>
      <c r="I33" s="78" t="s">
        <v>278</v>
      </c>
      <c r="J33" s="76" t="n">
        <v>7000000</v>
      </c>
      <c r="K33" s="76"/>
      <c r="L33" s="76"/>
      <c r="M33" s="80"/>
      <c r="N33" s="80"/>
      <c r="O33" s="79"/>
      <c r="P33" s="79"/>
      <c r="Q33" s="76" t="n">
        <v>7000000</v>
      </c>
      <c r="R33" s="81" t="n">
        <f aca="false">D33-J33</f>
        <v>0</v>
      </c>
      <c r="S33" s="83"/>
      <c r="T33" s="83"/>
      <c r="U33" s="83" t="n">
        <v>7000000</v>
      </c>
      <c r="V33" s="83"/>
      <c r="W33" s="83"/>
      <c r="X33" s="83"/>
      <c r="Y33" s="83"/>
      <c r="Z33" s="83"/>
      <c r="AA33" s="82"/>
      <c r="AB33" s="82"/>
      <c r="AC33" s="82"/>
      <c r="AD33" s="82"/>
      <c r="AE33" s="83" t="n">
        <f aca="false">SUM(S33:AD33)</f>
        <v>7000000</v>
      </c>
      <c r="AF33" s="121" t="n">
        <f aca="false">J33-AE33</f>
        <v>0</v>
      </c>
    </row>
    <row r="34" customFormat="false" ht="86.25" hidden="false" customHeight="false" outlineLevel="0" collapsed="false">
      <c r="A34" s="86" t="n">
        <v>41641</v>
      </c>
      <c r="B34" s="87" t="s">
        <v>504</v>
      </c>
      <c r="C34" s="75" t="n">
        <v>102</v>
      </c>
      <c r="D34" s="85" t="n">
        <f aca="false">2401095.81+2861734.21</f>
        <v>5262830.02</v>
      </c>
      <c r="E34" s="77" t="n">
        <f aca="false">E33+D34</f>
        <v>39471640.2</v>
      </c>
      <c r="F34" s="78" t="s">
        <v>497</v>
      </c>
      <c r="G34" s="78" t="s">
        <v>302</v>
      </c>
      <c r="H34" s="78" t="s">
        <v>303</v>
      </c>
      <c r="I34" s="78" t="s">
        <v>498</v>
      </c>
      <c r="J34" s="76" t="n">
        <v>5262830.02</v>
      </c>
      <c r="K34" s="76" t="n">
        <v>5262830.02</v>
      </c>
      <c r="L34" s="76"/>
      <c r="M34" s="80"/>
      <c r="N34" s="80"/>
      <c r="O34" s="79"/>
      <c r="P34" s="79"/>
      <c r="Q34" s="76"/>
      <c r="R34" s="81" t="n">
        <f aca="false">D34-J34</f>
        <v>0</v>
      </c>
      <c r="S34" s="83"/>
      <c r="T34" s="83"/>
      <c r="U34" s="83"/>
      <c r="V34" s="83"/>
      <c r="W34" s="83"/>
      <c r="X34" s="83"/>
      <c r="Y34" s="83"/>
      <c r="Z34" s="83"/>
      <c r="AA34" s="82" t="n">
        <v>5262830.02</v>
      </c>
      <c r="AB34" s="82"/>
      <c r="AC34" s="82"/>
      <c r="AD34" s="82"/>
      <c r="AE34" s="83" t="n">
        <f aca="false">SUM(S34:AD34)</f>
        <v>5262830.02</v>
      </c>
      <c r="AF34" s="121" t="n">
        <f aca="false">J34-AE34</f>
        <v>0</v>
      </c>
    </row>
    <row r="35" customFormat="false" ht="103.5" hidden="false" customHeight="false" outlineLevel="0" collapsed="false">
      <c r="A35" s="86" t="n">
        <v>41641</v>
      </c>
      <c r="B35" s="87" t="s">
        <v>505</v>
      </c>
      <c r="C35" s="75" t="n">
        <v>103</v>
      </c>
      <c r="D35" s="85" t="n">
        <v>27513.86</v>
      </c>
      <c r="E35" s="77" t="n">
        <f aca="false">E34+D35</f>
        <v>39499154.06</v>
      </c>
      <c r="F35" s="78" t="s">
        <v>106</v>
      </c>
      <c r="G35" s="78" t="s">
        <v>272</v>
      </c>
      <c r="H35" s="78" t="s">
        <v>268</v>
      </c>
      <c r="I35" s="78" t="s">
        <v>391</v>
      </c>
      <c r="J35" s="76" t="n">
        <v>27513.86</v>
      </c>
      <c r="K35" s="76"/>
      <c r="L35" s="76" t="n">
        <v>27513.86</v>
      </c>
      <c r="M35" s="80"/>
      <c r="N35" s="80"/>
      <c r="O35" s="79"/>
      <c r="P35" s="79"/>
      <c r="Q35" s="76"/>
      <c r="R35" s="81" t="n">
        <f aca="false">D35-J35</f>
        <v>0</v>
      </c>
      <c r="S35" s="83"/>
      <c r="T35" s="83"/>
      <c r="U35" s="83" t="n">
        <v>27513.86</v>
      </c>
      <c r="V35" s="83"/>
      <c r="W35" s="83"/>
      <c r="X35" s="83"/>
      <c r="Y35" s="83"/>
      <c r="Z35" s="83"/>
      <c r="AA35" s="82"/>
      <c r="AB35" s="82"/>
      <c r="AC35" s="82"/>
      <c r="AD35" s="82"/>
      <c r="AE35" s="83" t="n">
        <f aca="false">SUM(S35:AD35)</f>
        <v>27513.86</v>
      </c>
      <c r="AF35" s="121" t="n">
        <f aca="false">J35-AE35</f>
        <v>0</v>
      </c>
    </row>
    <row r="36" customFormat="false" ht="103.5" hidden="false" customHeight="false" outlineLevel="0" collapsed="false">
      <c r="A36" s="86" t="n">
        <v>41641</v>
      </c>
      <c r="B36" s="87" t="s">
        <v>506</v>
      </c>
      <c r="C36" s="75" t="n">
        <v>103</v>
      </c>
      <c r="D36" s="85" t="n">
        <v>34070.52</v>
      </c>
      <c r="E36" s="77" t="n">
        <f aca="false">E35+D36</f>
        <v>39533224.58</v>
      </c>
      <c r="F36" s="78" t="s">
        <v>131</v>
      </c>
      <c r="G36" s="78" t="s">
        <v>272</v>
      </c>
      <c r="H36" s="78" t="s">
        <v>268</v>
      </c>
      <c r="I36" s="78" t="s">
        <v>465</v>
      </c>
      <c r="J36" s="76" t="n">
        <v>34070.52</v>
      </c>
      <c r="K36" s="76"/>
      <c r="L36" s="76" t="n">
        <v>34070.52</v>
      </c>
      <c r="M36" s="80"/>
      <c r="N36" s="80"/>
      <c r="O36" s="79"/>
      <c r="P36" s="79"/>
      <c r="Q36" s="76"/>
      <c r="R36" s="81" t="n">
        <f aca="false">D36-J36</f>
        <v>0</v>
      </c>
      <c r="S36" s="83"/>
      <c r="T36" s="83"/>
      <c r="U36" s="83"/>
      <c r="V36" s="83" t="n">
        <v>34070.52</v>
      </c>
      <c r="W36" s="83"/>
      <c r="X36" s="83"/>
      <c r="Y36" s="83"/>
      <c r="Z36" s="83"/>
      <c r="AA36" s="82"/>
      <c r="AB36" s="82"/>
      <c r="AC36" s="82"/>
      <c r="AD36" s="82"/>
      <c r="AE36" s="83" t="n">
        <f aca="false">SUM(S36:AD36)</f>
        <v>34070.52</v>
      </c>
      <c r="AF36" s="121" t="n">
        <f aca="false">J36-AE36</f>
        <v>0</v>
      </c>
    </row>
    <row r="37" customFormat="false" ht="69" hidden="false" customHeight="false" outlineLevel="0" collapsed="false">
      <c r="A37" s="86" t="n">
        <v>41641</v>
      </c>
      <c r="B37" s="87" t="s">
        <v>507</v>
      </c>
      <c r="C37" s="75" t="n">
        <v>102</v>
      </c>
      <c r="D37" s="85" t="n">
        <v>627567.26</v>
      </c>
      <c r="E37" s="77" t="n">
        <f aca="false">E36+D37</f>
        <v>40160791.84</v>
      </c>
      <c r="F37" s="78" t="s">
        <v>301</v>
      </c>
      <c r="G37" s="78" t="s">
        <v>302</v>
      </c>
      <c r="H37" s="78" t="s">
        <v>303</v>
      </c>
      <c r="I37" s="78" t="s">
        <v>304</v>
      </c>
      <c r="J37" s="76" t="n">
        <v>627567.26</v>
      </c>
      <c r="K37" s="76" t="n">
        <v>627567.26</v>
      </c>
      <c r="L37" s="76"/>
      <c r="M37" s="80"/>
      <c r="N37" s="80"/>
      <c r="O37" s="79"/>
      <c r="P37" s="79"/>
      <c r="Q37" s="76"/>
      <c r="R37" s="81" t="n">
        <f aca="false">D37-J37</f>
        <v>0</v>
      </c>
      <c r="S37" s="83"/>
      <c r="T37" s="83"/>
      <c r="U37" s="83"/>
      <c r="V37" s="83" t="n">
        <v>627567.26</v>
      </c>
      <c r="W37" s="83"/>
      <c r="X37" s="83"/>
      <c r="Y37" s="83"/>
      <c r="Z37" s="83"/>
      <c r="AA37" s="82"/>
      <c r="AB37" s="82"/>
      <c r="AC37" s="82"/>
      <c r="AD37" s="82"/>
      <c r="AE37" s="83" t="n">
        <f aca="false">SUM(S37:AD37)</f>
        <v>627567.26</v>
      </c>
      <c r="AF37" s="121" t="n">
        <f aca="false">J37-AE37</f>
        <v>0</v>
      </c>
    </row>
    <row r="38" customFormat="false" ht="86.25" hidden="false" customHeight="false" outlineLevel="0" collapsed="false">
      <c r="A38" s="86" t="n">
        <v>41641</v>
      </c>
      <c r="B38" s="87" t="s">
        <v>508</v>
      </c>
      <c r="C38" s="75" t="n">
        <v>102</v>
      </c>
      <c r="D38" s="85" t="n">
        <v>107752.3</v>
      </c>
      <c r="E38" s="77" t="n">
        <f aca="false">E37+D38</f>
        <v>40268544.14</v>
      </c>
      <c r="F38" s="78" t="s">
        <v>497</v>
      </c>
      <c r="G38" s="78" t="s">
        <v>302</v>
      </c>
      <c r="H38" s="78" t="s">
        <v>303</v>
      </c>
      <c r="I38" s="78" t="s">
        <v>498</v>
      </c>
      <c r="J38" s="76" t="n">
        <v>107752.3</v>
      </c>
      <c r="K38" s="76" t="n">
        <v>107752.3</v>
      </c>
      <c r="L38" s="76"/>
      <c r="M38" s="80"/>
      <c r="N38" s="80"/>
      <c r="O38" s="79"/>
      <c r="P38" s="79"/>
      <c r="Q38" s="76"/>
      <c r="R38" s="81" t="n">
        <f aca="false">D38-J38</f>
        <v>0</v>
      </c>
      <c r="S38" s="83"/>
      <c r="T38" s="83"/>
      <c r="U38" s="83"/>
      <c r="V38" s="83" t="n">
        <v>107752.3</v>
      </c>
      <c r="W38" s="83"/>
      <c r="X38" s="83"/>
      <c r="Y38" s="83"/>
      <c r="Z38" s="83"/>
      <c r="AA38" s="82"/>
      <c r="AB38" s="82"/>
      <c r="AC38" s="82"/>
      <c r="AD38" s="82"/>
      <c r="AE38" s="83" t="n">
        <f aca="false">SUM(S38:AD38)</f>
        <v>107752.3</v>
      </c>
      <c r="AF38" s="121" t="n">
        <f aca="false">J38-AE38</f>
        <v>0</v>
      </c>
    </row>
    <row r="39" customFormat="false" ht="86.25" hidden="false" customHeight="false" outlineLevel="0" collapsed="false">
      <c r="A39" s="86" t="n">
        <v>41641</v>
      </c>
      <c r="B39" s="87" t="s">
        <v>509</v>
      </c>
      <c r="C39" s="75" t="n">
        <v>102</v>
      </c>
      <c r="D39" s="85" t="n">
        <v>560766.71</v>
      </c>
      <c r="E39" s="77" t="n">
        <f aca="false">E38+D39</f>
        <v>40829310.85</v>
      </c>
      <c r="F39" s="78" t="s">
        <v>497</v>
      </c>
      <c r="G39" s="78" t="s">
        <v>302</v>
      </c>
      <c r="H39" s="78" t="s">
        <v>303</v>
      </c>
      <c r="I39" s="78" t="s">
        <v>498</v>
      </c>
      <c r="J39" s="76" t="n">
        <v>560766.71</v>
      </c>
      <c r="K39" s="76" t="n">
        <v>560766.71</v>
      </c>
      <c r="L39" s="76"/>
      <c r="M39" s="80"/>
      <c r="N39" s="80"/>
      <c r="O39" s="79"/>
      <c r="P39" s="79"/>
      <c r="Q39" s="76"/>
      <c r="R39" s="81" t="n">
        <f aca="false">D39-J39</f>
        <v>0</v>
      </c>
      <c r="S39" s="83"/>
      <c r="T39" s="83"/>
      <c r="U39" s="83"/>
      <c r="V39" s="83" t="n">
        <v>560766.71</v>
      </c>
      <c r="W39" s="83"/>
      <c r="X39" s="83"/>
      <c r="Y39" s="83"/>
      <c r="Z39" s="83"/>
      <c r="AA39" s="82"/>
      <c r="AB39" s="82"/>
      <c r="AC39" s="82"/>
      <c r="AD39" s="82"/>
      <c r="AE39" s="83" t="n">
        <f aca="false">SUM(S39:AD39)</f>
        <v>560766.71</v>
      </c>
      <c r="AF39" s="121" t="n">
        <f aca="false">J39-AE39</f>
        <v>0</v>
      </c>
    </row>
    <row r="40" customFormat="false" ht="103.5" hidden="false" customHeight="false" outlineLevel="0" collapsed="false">
      <c r="A40" s="86" t="n">
        <v>41641</v>
      </c>
      <c r="B40" s="87" t="s">
        <v>510</v>
      </c>
      <c r="C40" s="75" t="n">
        <v>102</v>
      </c>
      <c r="D40" s="85" t="n">
        <v>692707.1</v>
      </c>
      <c r="E40" s="77" t="n">
        <f aca="false">E39+D40</f>
        <v>41522017.95</v>
      </c>
      <c r="F40" s="78" t="s">
        <v>414</v>
      </c>
      <c r="G40" s="78" t="s">
        <v>302</v>
      </c>
      <c r="H40" s="78" t="s">
        <v>303</v>
      </c>
      <c r="I40" s="78" t="s">
        <v>415</v>
      </c>
      <c r="J40" s="76" t="n">
        <v>692707.1</v>
      </c>
      <c r="K40" s="76" t="n">
        <v>692707.1</v>
      </c>
      <c r="L40" s="76"/>
      <c r="M40" s="80"/>
      <c r="N40" s="80"/>
      <c r="O40" s="79"/>
      <c r="P40" s="79"/>
      <c r="Q40" s="76"/>
      <c r="R40" s="81" t="n">
        <f aca="false">D40-J40</f>
        <v>0</v>
      </c>
      <c r="S40" s="83"/>
      <c r="T40" s="83"/>
      <c r="U40" s="83"/>
      <c r="V40" s="83" t="n">
        <v>692707.1</v>
      </c>
      <c r="W40" s="83"/>
      <c r="X40" s="83"/>
      <c r="Y40" s="83"/>
      <c r="Z40" s="83"/>
      <c r="AA40" s="82"/>
      <c r="AB40" s="82"/>
      <c r="AC40" s="82"/>
      <c r="AD40" s="82"/>
      <c r="AE40" s="83" t="n">
        <f aca="false">SUM(S40:AD40)</f>
        <v>692707.1</v>
      </c>
      <c r="AF40" s="121" t="n">
        <f aca="false">J40-AE40</f>
        <v>0</v>
      </c>
    </row>
    <row r="41" customFormat="false" ht="103.5" hidden="false" customHeight="false" outlineLevel="0" collapsed="false">
      <c r="A41" s="86" t="n">
        <v>41663</v>
      </c>
      <c r="B41" s="87" t="s">
        <v>511</v>
      </c>
      <c r="C41" s="75" t="n">
        <v>103</v>
      </c>
      <c r="D41" s="85" t="n">
        <v>584295</v>
      </c>
      <c r="E41" s="77" t="n">
        <f aca="false">E40+D41</f>
        <v>42106312.95</v>
      </c>
      <c r="F41" s="78" t="s">
        <v>266</v>
      </c>
      <c r="G41" s="78" t="s">
        <v>267</v>
      </c>
      <c r="H41" s="78" t="s">
        <v>268</v>
      </c>
      <c r="I41" s="78" t="s">
        <v>269</v>
      </c>
      <c r="J41" s="76" t="n">
        <v>584295</v>
      </c>
      <c r="K41" s="76"/>
      <c r="L41" s="76" t="n">
        <v>584295</v>
      </c>
      <c r="M41" s="80"/>
      <c r="N41" s="80"/>
      <c r="O41" s="79"/>
      <c r="P41" s="79"/>
      <c r="Q41" s="76"/>
      <c r="R41" s="81" t="n">
        <f aca="false">D41-J41</f>
        <v>0</v>
      </c>
      <c r="S41" s="83"/>
      <c r="T41" s="83" t="n">
        <v>584295</v>
      </c>
      <c r="U41" s="83"/>
      <c r="V41" s="83"/>
      <c r="W41" s="83"/>
      <c r="X41" s="83"/>
      <c r="Y41" s="83"/>
      <c r="Z41" s="83"/>
      <c r="AA41" s="82"/>
      <c r="AB41" s="82"/>
      <c r="AC41" s="82"/>
      <c r="AD41" s="82"/>
      <c r="AE41" s="83" t="n">
        <f aca="false">SUM(S41:AD41)</f>
        <v>584295</v>
      </c>
      <c r="AF41" s="121" t="n">
        <f aca="false">J41-AE41</f>
        <v>0</v>
      </c>
    </row>
    <row r="42" customFormat="false" ht="103.5" hidden="false" customHeight="false" outlineLevel="0" collapsed="false">
      <c r="A42" s="86" t="n">
        <v>41666</v>
      </c>
      <c r="B42" s="87" t="s">
        <v>512</v>
      </c>
      <c r="C42" s="75" t="n">
        <v>103</v>
      </c>
      <c r="D42" s="85" t="n">
        <v>30805.59</v>
      </c>
      <c r="E42" s="77" t="n">
        <f aca="false">E41+D42</f>
        <v>42137118.54</v>
      </c>
      <c r="F42" s="78" t="s">
        <v>139</v>
      </c>
      <c r="G42" s="78" t="s">
        <v>272</v>
      </c>
      <c r="H42" s="78" t="s">
        <v>268</v>
      </c>
      <c r="I42" s="78" t="s">
        <v>513</v>
      </c>
      <c r="J42" s="76" t="n">
        <v>30805.59</v>
      </c>
      <c r="K42" s="76"/>
      <c r="L42" s="76" t="n">
        <v>30805.59</v>
      </c>
      <c r="M42" s="80"/>
      <c r="N42" s="80"/>
      <c r="O42" s="79"/>
      <c r="P42" s="79"/>
      <c r="Q42" s="76"/>
      <c r="R42" s="81" t="n">
        <f aca="false">D42-J42</f>
        <v>0</v>
      </c>
      <c r="S42" s="83"/>
      <c r="T42" s="83" t="n">
        <v>30805.59</v>
      </c>
      <c r="U42" s="83"/>
      <c r="V42" s="83"/>
      <c r="W42" s="83"/>
      <c r="X42" s="83"/>
      <c r="Y42" s="83"/>
      <c r="Z42" s="83"/>
      <c r="AA42" s="82"/>
      <c r="AB42" s="82"/>
      <c r="AC42" s="82"/>
      <c r="AD42" s="82"/>
      <c r="AE42" s="83" t="n">
        <f aca="false">SUM(S42:AD42)</f>
        <v>30805.59</v>
      </c>
      <c r="AF42" s="121" t="n">
        <f aca="false">J42-AE42</f>
        <v>0</v>
      </c>
    </row>
    <row r="43" customFormat="false" ht="103.5" hidden="false" customHeight="false" outlineLevel="0" collapsed="false">
      <c r="A43" s="86" t="n">
        <v>41692</v>
      </c>
      <c r="B43" s="122" t="s">
        <v>514</v>
      </c>
      <c r="C43" s="75" t="n">
        <v>102</v>
      </c>
      <c r="D43" s="85" t="n">
        <v>1661837.71</v>
      </c>
      <c r="E43" s="77" t="n">
        <f aca="false">D43+E42</f>
        <v>43798956.25</v>
      </c>
      <c r="F43" s="78" t="s">
        <v>515</v>
      </c>
      <c r="G43" s="78" t="s">
        <v>302</v>
      </c>
      <c r="H43" s="78" t="s">
        <v>303</v>
      </c>
      <c r="I43" s="78" t="s">
        <v>516</v>
      </c>
      <c r="J43" s="76" t="n">
        <v>1661837.71</v>
      </c>
      <c r="K43" s="76" t="n">
        <v>1661837.71</v>
      </c>
      <c r="L43" s="76"/>
      <c r="M43" s="80"/>
      <c r="N43" s="80"/>
      <c r="O43" s="79"/>
      <c r="P43" s="79"/>
      <c r="Q43" s="79"/>
      <c r="R43" s="81" t="n">
        <f aca="false">D43-J43</f>
        <v>0</v>
      </c>
      <c r="S43" s="83"/>
      <c r="T43" s="83"/>
      <c r="U43" s="83" t="n">
        <v>1661837.71</v>
      </c>
      <c r="V43" s="83"/>
      <c r="W43" s="82"/>
      <c r="X43" s="82"/>
      <c r="Y43" s="82"/>
      <c r="Z43" s="82"/>
      <c r="AA43" s="82"/>
      <c r="AB43" s="82"/>
      <c r="AC43" s="82"/>
      <c r="AD43" s="82"/>
      <c r="AE43" s="83" t="n">
        <f aca="false">SUM(S43:AD43)</f>
        <v>1661837.71</v>
      </c>
      <c r="AF43" s="121" t="n">
        <f aca="false">J43-AE43</f>
        <v>0</v>
      </c>
    </row>
    <row r="44" customFormat="false" ht="103.5" hidden="false" customHeight="false" outlineLevel="0" collapsed="false">
      <c r="A44" s="86" t="n">
        <v>41726</v>
      </c>
      <c r="B44" s="122" t="s">
        <v>517</v>
      </c>
      <c r="C44" s="75" t="n">
        <v>137</v>
      </c>
      <c r="D44" s="85" t="n">
        <v>5000000</v>
      </c>
      <c r="E44" s="77" t="n">
        <f aca="false">D44+E43</f>
        <v>48798956.25</v>
      </c>
      <c r="F44" s="78" t="s">
        <v>276</v>
      </c>
      <c r="G44" s="78" t="s">
        <v>277</v>
      </c>
      <c r="H44" s="78" t="s">
        <v>494</v>
      </c>
      <c r="I44" s="78" t="s">
        <v>278</v>
      </c>
      <c r="J44" s="76" t="n">
        <v>5000000</v>
      </c>
      <c r="K44" s="76"/>
      <c r="L44" s="76"/>
      <c r="M44" s="80"/>
      <c r="N44" s="80"/>
      <c r="O44" s="79"/>
      <c r="P44" s="79"/>
      <c r="Q44" s="79" t="n">
        <v>5000000</v>
      </c>
      <c r="R44" s="81" t="n">
        <f aca="false">D44-J44</f>
        <v>0</v>
      </c>
      <c r="S44" s="83"/>
      <c r="T44" s="83"/>
      <c r="U44" s="83"/>
      <c r="V44" s="83" t="n">
        <v>5000000</v>
      </c>
      <c r="W44" s="83"/>
      <c r="X44" s="83"/>
      <c r="Y44" s="83"/>
      <c r="Z44" s="83"/>
      <c r="AA44" s="82"/>
      <c r="AB44" s="82"/>
      <c r="AC44" s="82"/>
      <c r="AD44" s="82"/>
      <c r="AE44" s="83" t="n">
        <f aca="false">SUM(S44:AD44)</f>
        <v>5000000</v>
      </c>
      <c r="AF44" s="121" t="n">
        <f aca="false">J44-AE44</f>
        <v>0</v>
      </c>
    </row>
    <row r="45" customFormat="false" ht="69" hidden="false" customHeight="false" outlineLevel="0" collapsed="false">
      <c r="A45" s="86" t="n">
        <v>41699</v>
      </c>
      <c r="B45" s="122" t="s">
        <v>518</v>
      </c>
      <c r="C45" s="75" t="n">
        <v>102</v>
      </c>
      <c r="D45" s="85" t="n">
        <v>364026.87</v>
      </c>
      <c r="E45" s="77" t="n">
        <f aca="false">D45+E44</f>
        <v>49162983.12</v>
      </c>
      <c r="F45" s="78" t="s">
        <v>519</v>
      </c>
      <c r="G45" s="78" t="s">
        <v>302</v>
      </c>
      <c r="H45" s="78" t="s">
        <v>303</v>
      </c>
      <c r="I45" s="78" t="s">
        <v>520</v>
      </c>
      <c r="J45" s="76" t="n">
        <v>364026.87</v>
      </c>
      <c r="K45" s="76" t="n">
        <f aca="false">+J45</f>
        <v>364026.87</v>
      </c>
      <c r="L45" s="76"/>
      <c r="M45" s="80"/>
      <c r="N45" s="80"/>
      <c r="O45" s="79"/>
      <c r="P45" s="79"/>
      <c r="Q45" s="79"/>
      <c r="R45" s="81" t="n">
        <f aca="false">D45-J45</f>
        <v>0</v>
      </c>
      <c r="S45" s="83"/>
      <c r="T45" s="83"/>
      <c r="U45" s="83"/>
      <c r="V45" s="83" t="n">
        <f aca="false">+K45</f>
        <v>364026.87</v>
      </c>
      <c r="W45" s="83"/>
      <c r="X45" s="83"/>
      <c r="Y45" s="83"/>
      <c r="Z45" s="83"/>
      <c r="AA45" s="82"/>
      <c r="AB45" s="82"/>
      <c r="AC45" s="82"/>
      <c r="AD45" s="82"/>
      <c r="AE45" s="83" t="n">
        <f aca="false">SUM(S45:AD45)</f>
        <v>364026.87</v>
      </c>
      <c r="AF45" s="121" t="n">
        <f aca="false">J45-AE45</f>
        <v>0</v>
      </c>
    </row>
    <row r="46" customFormat="false" ht="103.5" hidden="false" customHeight="false" outlineLevel="0" collapsed="false">
      <c r="A46" s="86" t="n">
        <v>41729</v>
      </c>
      <c r="B46" s="87" t="s">
        <v>521</v>
      </c>
      <c r="C46" s="75" t="n">
        <v>241</v>
      </c>
      <c r="D46" s="85" t="n">
        <v>22639778.48</v>
      </c>
      <c r="E46" s="77" t="n">
        <f aca="false">D46+E45</f>
        <v>71802761.6</v>
      </c>
      <c r="F46" s="78" t="s">
        <v>276</v>
      </c>
      <c r="G46" s="78" t="s">
        <v>277</v>
      </c>
      <c r="H46" s="78" t="s">
        <v>522</v>
      </c>
      <c r="I46" s="78" t="s">
        <v>278</v>
      </c>
      <c r="J46" s="76" t="n">
        <v>22494973.59</v>
      </c>
      <c r="K46" s="76"/>
      <c r="L46" s="76"/>
      <c r="M46" s="80"/>
      <c r="N46" s="80"/>
      <c r="O46" s="79"/>
      <c r="P46" s="79"/>
      <c r="Q46" s="76" t="n">
        <v>22494973.59</v>
      </c>
      <c r="R46" s="81" t="n">
        <f aca="false">D46-J46</f>
        <v>144804.890000001</v>
      </c>
      <c r="S46" s="83"/>
      <c r="T46" s="83"/>
      <c r="U46" s="83"/>
      <c r="V46" s="83"/>
      <c r="W46" s="83" t="n">
        <v>22494973.59</v>
      </c>
      <c r="X46" s="83"/>
      <c r="Y46" s="83"/>
      <c r="Z46" s="83"/>
      <c r="AA46" s="82"/>
      <c r="AB46" s="82"/>
      <c r="AC46" s="82"/>
      <c r="AD46" s="82"/>
      <c r="AE46" s="83" t="n">
        <f aca="false">SUM(S46:AD46)</f>
        <v>22494973.59</v>
      </c>
      <c r="AF46" s="121" t="n">
        <f aca="false">J46-AE46</f>
        <v>0</v>
      </c>
    </row>
    <row r="47" customFormat="false" ht="103.5" hidden="false" customHeight="false" outlineLevel="0" collapsed="false">
      <c r="A47" s="86" t="n">
        <v>41729</v>
      </c>
      <c r="B47" s="87" t="s">
        <v>523</v>
      </c>
      <c r="C47" s="75" t="n">
        <v>103</v>
      </c>
      <c r="D47" s="85" t="n">
        <v>47290</v>
      </c>
      <c r="E47" s="77" t="n">
        <f aca="false">D47+E46</f>
        <v>71850051.6</v>
      </c>
      <c r="F47" s="78" t="s">
        <v>266</v>
      </c>
      <c r="G47" s="78" t="s">
        <v>267</v>
      </c>
      <c r="H47" s="78" t="s">
        <v>268</v>
      </c>
      <c r="I47" s="78" t="s">
        <v>269</v>
      </c>
      <c r="J47" s="76" t="n">
        <v>47290</v>
      </c>
      <c r="K47" s="76"/>
      <c r="L47" s="76" t="n">
        <v>47290</v>
      </c>
      <c r="M47" s="80"/>
      <c r="N47" s="80"/>
      <c r="O47" s="79"/>
      <c r="P47" s="79"/>
      <c r="Q47" s="76"/>
      <c r="R47" s="81" t="n">
        <f aca="false">D47-J47</f>
        <v>0</v>
      </c>
      <c r="S47" s="83"/>
      <c r="T47" s="83"/>
      <c r="U47" s="83"/>
      <c r="V47" s="83"/>
      <c r="W47" s="83"/>
      <c r="X47" s="83"/>
      <c r="Y47" s="83"/>
      <c r="Z47" s="83" t="n">
        <v>47290</v>
      </c>
      <c r="AA47" s="82"/>
      <c r="AB47" s="82"/>
      <c r="AC47" s="82"/>
      <c r="AD47" s="82"/>
      <c r="AE47" s="83" t="n">
        <f aca="false">SUM(S47:AD47)</f>
        <v>47290</v>
      </c>
      <c r="AF47" s="121" t="n">
        <f aca="false">J47-AE47</f>
        <v>0</v>
      </c>
    </row>
    <row r="48" customFormat="false" ht="103.5" hidden="false" customHeight="false" outlineLevel="0" collapsed="false">
      <c r="A48" s="86" t="n">
        <v>41729</v>
      </c>
      <c r="B48" s="87" t="s">
        <v>524</v>
      </c>
      <c r="C48" s="75" t="n">
        <v>103</v>
      </c>
      <c r="D48" s="85" t="n">
        <v>80779.92</v>
      </c>
      <c r="E48" s="77" t="n">
        <f aca="false">D48+E47</f>
        <v>71930831.52</v>
      </c>
      <c r="F48" s="78" t="s">
        <v>266</v>
      </c>
      <c r="G48" s="78" t="s">
        <v>267</v>
      </c>
      <c r="H48" s="78" t="s">
        <v>268</v>
      </c>
      <c r="I48" s="78" t="s">
        <v>269</v>
      </c>
      <c r="J48" s="76" t="n">
        <v>80779.92</v>
      </c>
      <c r="K48" s="76"/>
      <c r="L48" s="76" t="n">
        <v>80779.92</v>
      </c>
      <c r="M48" s="80"/>
      <c r="N48" s="80"/>
      <c r="O48" s="79"/>
      <c r="P48" s="79"/>
      <c r="Q48" s="76"/>
      <c r="R48" s="81" t="n">
        <f aca="false">D48-J48</f>
        <v>0</v>
      </c>
      <c r="S48" s="83"/>
      <c r="T48" s="83"/>
      <c r="U48" s="83"/>
      <c r="V48" s="83"/>
      <c r="W48" s="83"/>
      <c r="X48" s="83"/>
      <c r="Y48" s="83"/>
      <c r="Z48" s="83" t="n">
        <v>80779.92</v>
      </c>
      <c r="AA48" s="82"/>
      <c r="AB48" s="82"/>
      <c r="AC48" s="82"/>
      <c r="AD48" s="82"/>
      <c r="AE48" s="83" t="n">
        <f aca="false">SUM(S48:AD48)</f>
        <v>80779.92</v>
      </c>
      <c r="AF48" s="121" t="n">
        <f aca="false">J48-AE48</f>
        <v>0</v>
      </c>
    </row>
    <row r="49" customFormat="false" ht="69" hidden="false" customHeight="false" outlineLevel="0" collapsed="false">
      <c r="A49" s="86" t="n">
        <v>41699</v>
      </c>
      <c r="B49" s="87" t="s">
        <v>525</v>
      </c>
      <c r="C49" s="75" t="n">
        <v>102</v>
      </c>
      <c r="D49" s="85" t="n">
        <v>496962.38</v>
      </c>
      <c r="E49" s="77" t="n">
        <f aca="false">D49+E48</f>
        <v>72427793.9</v>
      </c>
      <c r="F49" s="78" t="s">
        <v>301</v>
      </c>
      <c r="G49" s="78" t="s">
        <v>302</v>
      </c>
      <c r="H49" s="78" t="s">
        <v>303</v>
      </c>
      <c r="I49" s="78" t="s">
        <v>304</v>
      </c>
      <c r="J49" s="76" t="n">
        <v>496962.38</v>
      </c>
      <c r="K49" s="76" t="n">
        <v>496962.38</v>
      </c>
      <c r="L49" s="76"/>
      <c r="M49" s="80"/>
      <c r="N49" s="80"/>
      <c r="O49" s="79"/>
      <c r="P49" s="79"/>
      <c r="Q49" s="76"/>
      <c r="R49" s="81" t="n">
        <f aca="false">D49-J49</f>
        <v>0</v>
      </c>
      <c r="S49" s="83"/>
      <c r="T49" s="83"/>
      <c r="U49" s="83"/>
      <c r="V49" s="83" t="n">
        <v>496962.38</v>
      </c>
      <c r="W49" s="83"/>
      <c r="X49" s="83"/>
      <c r="Y49" s="83"/>
      <c r="Z49" s="83"/>
      <c r="AA49" s="82"/>
      <c r="AB49" s="82"/>
      <c r="AC49" s="82"/>
      <c r="AD49" s="82"/>
      <c r="AE49" s="83" t="n">
        <f aca="false">SUM(S49:AD49)</f>
        <v>496962.38</v>
      </c>
      <c r="AF49" s="121" t="n">
        <f aca="false">J49-AE49</f>
        <v>0</v>
      </c>
    </row>
    <row r="50" customFormat="false" ht="103.5" hidden="false" customHeight="false" outlineLevel="0" collapsed="false">
      <c r="A50" s="86" t="n">
        <v>41699</v>
      </c>
      <c r="B50" s="87" t="s">
        <v>526</v>
      </c>
      <c r="C50" s="75" t="n">
        <v>103</v>
      </c>
      <c r="D50" s="85" t="n">
        <v>216889.55</v>
      </c>
      <c r="E50" s="77" t="n">
        <f aca="false">D50+E49</f>
        <v>72644683.45</v>
      </c>
      <c r="F50" s="78" t="s">
        <v>18</v>
      </c>
      <c r="G50" s="78" t="s">
        <v>272</v>
      </c>
      <c r="H50" s="78" t="s">
        <v>268</v>
      </c>
      <c r="I50" s="78" t="s">
        <v>17</v>
      </c>
      <c r="J50" s="76" t="n">
        <v>216889.55</v>
      </c>
      <c r="K50" s="76"/>
      <c r="L50" s="76" t="n">
        <f aca="false">+J50</f>
        <v>216889.55</v>
      </c>
      <c r="M50" s="80"/>
      <c r="N50" s="80"/>
      <c r="O50" s="79"/>
      <c r="P50" s="79"/>
      <c r="Q50" s="76"/>
      <c r="R50" s="81" t="n">
        <f aca="false">D50-J50</f>
        <v>0</v>
      </c>
      <c r="S50" s="83"/>
      <c r="T50" s="83"/>
      <c r="U50" s="83"/>
      <c r="V50" s="83" t="n">
        <f aca="false">+J50</f>
        <v>216889.55</v>
      </c>
      <c r="W50" s="83"/>
      <c r="X50" s="83"/>
      <c r="Y50" s="83"/>
      <c r="Z50" s="83"/>
      <c r="AA50" s="82"/>
      <c r="AB50" s="82"/>
      <c r="AC50" s="82"/>
      <c r="AD50" s="82"/>
      <c r="AE50" s="83" t="n">
        <f aca="false">SUM(S50:AD50)</f>
        <v>216889.55</v>
      </c>
      <c r="AF50" s="121" t="n">
        <f aca="false">J50-AE50</f>
        <v>0</v>
      </c>
    </row>
    <row r="51" customFormat="false" ht="86.25" hidden="false" customHeight="false" outlineLevel="0" collapsed="false">
      <c r="A51" s="86" t="n">
        <v>41699</v>
      </c>
      <c r="B51" s="87" t="s">
        <v>527</v>
      </c>
      <c r="C51" s="75" t="n">
        <v>102</v>
      </c>
      <c r="D51" s="85" t="n">
        <v>40547.6</v>
      </c>
      <c r="E51" s="77" t="n">
        <f aca="false">D51+E50</f>
        <v>72685231.05</v>
      </c>
      <c r="F51" s="78" t="s">
        <v>483</v>
      </c>
      <c r="G51" s="78" t="s">
        <v>302</v>
      </c>
      <c r="H51" s="78" t="s">
        <v>303</v>
      </c>
      <c r="I51" s="78" t="s">
        <v>484</v>
      </c>
      <c r="J51" s="76" t="n">
        <v>40547.6</v>
      </c>
      <c r="K51" s="76" t="n">
        <v>40547.6</v>
      </c>
      <c r="L51" s="76"/>
      <c r="M51" s="80"/>
      <c r="N51" s="80"/>
      <c r="O51" s="79"/>
      <c r="P51" s="79"/>
      <c r="Q51" s="76"/>
      <c r="R51" s="81" t="n">
        <f aca="false">D51-J51</f>
        <v>0</v>
      </c>
      <c r="S51" s="83"/>
      <c r="T51" s="83"/>
      <c r="U51" s="83"/>
      <c r="V51" s="83" t="n">
        <v>40547.6</v>
      </c>
      <c r="W51" s="83"/>
      <c r="X51" s="83"/>
      <c r="Y51" s="83"/>
      <c r="Z51" s="83"/>
      <c r="AA51" s="82"/>
      <c r="AB51" s="82"/>
      <c r="AC51" s="82"/>
      <c r="AD51" s="82"/>
      <c r="AE51" s="83" t="n">
        <f aca="false">SUM(S51:AD51)</f>
        <v>40547.6</v>
      </c>
      <c r="AF51" s="121" t="n">
        <f aca="false">J51-AE51</f>
        <v>0</v>
      </c>
    </row>
    <row r="52" customFormat="false" ht="103.5" hidden="false" customHeight="false" outlineLevel="0" collapsed="false">
      <c r="A52" s="86" t="n">
        <v>41699</v>
      </c>
      <c r="B52" s="87" t="s">
        <v>528</v>
      </c>
      <c r="C52" s="75" t="n">
        <v>103</v>
      </c>
      <c r="D52" s="85" t="n">
        <v>4187410.87</v>
      </c>
      <c r="E52" s="77" t="n">
        <f aca="false">D52+E51</f>
        <v>76872641.92</v>
      </c>
      <c r="F52" s="78" t="s">
        <v>266</v>
      </c>
      <c r="G52" s="78" t="s">
        <v>267</v>
      </c>
      <c r="H52" s="78" t="s">
        <v>268</v>
      </c>
      <c r="I52" s="78" t="s">
        <v>269</v>
      </c>
      <c r="J52" s="76" t="n">
        <v>1200000</v>
      </c>
      <c r="K52" s="76"/>
      <c r="L52" s="76" t="n">
        <v>1200000</v>
      </c>
      <c r="M52" s="80"/>
      <c r="N52" s="80"/>
      <c r="O52" s="79"/>
      <c r="P52" s="79"/>
      <c r="Q52" s="76"/>
      <c r="R52" s="81" t="n">
        <f aca="false">D52-J52</f>
        <v>2987410.87</v>
      </c>
      <c r="S52" s="83"/>
      <c r="T52" s="83"/>
      <c r="U52" s="83"/>
      <c r="V52" s="83"/>
      <c r="W52" s="83"/>
      <c r="X52" s="83"/>
      <c r="Y52" s="83" t="n">
        <v>1200000</v>
      </c>
      <c r="Z52" s="83"/>
      <c r="AA52" s="82"/>
      <c r="AB52" s="82"/>
      <c r="AC52" s="82"/>
      <c r="AD52" s="82"/>
      <c r="AE52" s="83" t="n">
        <f aca="false">SUM(S52:AD52)</f>
        <v>1200000</v>
      </c>
      <c r="AF52" s="121" t="n">
        <f aca="false">J52-AE52</f>
        <v>0</v>
      </c>
    </row>
    <row r="53" customFormat="false" ht="103.5" hidden="false" customHeight="false" outlineLevel="0" collapsed="false">
      <c r="A53" s="86" t="n">
        <v>41699</v>
      </c>
      <c r="B53" s="87" t="s">
        <v>529</v>
      </c>
      <c r="C53" s="75" t="n">
        <v>103</v>
      </c>
      <c r="D53" s="85" t="n">
        <v>3193245</v>
      </c>
      <c r="E53" s="77" t="n">
        <f aca="false">D53+E52</f>
        <v>80065886.92</v>
      </c>
      <c r="F53" s="78" t="s">
        <v>266</v>
      </c>
      <c r="G53" s="78" t="s">
        <v>267</v>
      </c>
      <c r="H53" s="78" t="s">
        <v>268</v>
      </c>
      <c r="I53" s="78" t="s">
        <v>269</v>
      </c>
      <c r="J53" s="76" t="n">
        <v>3193245</v>
      </c>
      <c r="K53" s="76"/>
      <c r="L53" s="76" t="n">
        <v>3193245</v>
      </c>
      <c r="M53" s="80"/>
      <c r="N53" s="80"/>
      <c r="O53" s="79"/>
      <c r="P53" s="79"/>
      <c r="Q53" s="76"/>
      <c r="R53" s="81" t="n">
        <f aca="false">D53-J53</f>
        <v>0</v>
      </c>
      <c r="S53" s="83"/>
      <c r="T53" s="83"/>
      <c r="U53" s="83"/>
      <c r="V53" s="83"/>
      <c r="W53" s="83"/>
      <c r="X53" s="83"/>
      <c r="Y53" s="83"/>
      <c r="Z53" s="83" t="n">
        <v>3193245</v>
      </c>
      <c r="AA53" s="82"/>
      <c r="AB53" s="82"/>
      <c r="AC53" s="82"/>
      <c r="AD53" s="82"/>
      <c r="AE53" s="83" t="n">
        <f aca="false">SUM(S53:AD53)</f>
        <v>3193245</v>
      </c>
      <c r="AF53" s="121" t="n">
        <f aca="false">J53-AE53</f>
        <v>0</v>
      </c>
    </row>
    <row r="54" customFormat="false" ht="103.5" hidden="false" customHeight="false" outlineLevel="0" collapsed="false">
      <c r="A54" s="123" t="n">
        <v>41699</v>
      </c>
      <c r="B54" s="124" t="s">
        <v>530</v>
      </c>
      <c r="C54" s="75" t="n">
        <v>103</v>
      </c>
      <c r="D54" s="85" t="n">
        <v>8352795.57</v>
      </c>
      <c r="E54" s="77" t="n">
        <f aca="false">D54+E53</f>
        <v>88418682.49</v>
      </c>
      <c r="F54" s="78" t="s">
        <v>266</v>
      </c>
      <c r="G54" s="78" t="s">
        <v>267</v>
      </c>
      <c r="H54" s="78" t="s">
        <v>268</v>
      </c>
      <c r="I54" s="78" t="s">
        <v>269</v>
      </c>
      <c r="J54" s="76" t="n">
        <f aca="false">2100000+3100000</f>
        <v>5200000</v>
      </c>
      <c r="K54" s="76"/>
      <c r="L54" s="76" t="n">
        <f aca="false">2100000+3100000</f>
        <v>5200000</v>
      </c>
      <c r="M54" s="80"/>
      <c r="N54" s="80"/>
      <c r="O54" s="79"/>
      <c r="P54" s="79"/>
      <c r="Q54" s="76"/>
      <c r="R54" s="81" t="n">
        <f aca="false">D54-J54</f>
        <v>3152795.57</v>
      </c>
      <c r="S54" s="83"/>
      <c r="T54" s="83"/>
      <c r="U54" s="83"/>
      <c r="V54" s="83"/>
      <c r="W54" s="83"/>
      <c r="X54" s="83"/>
      <c r="Y54" s="83"/>
      <c r="Z54" s="83" t="n">
        <v>2100000</v>
      </c>
      <c r="AA54" s="82"/>
      <c r="AB54" s="82"/>
      <c r="AC54" s="82"/>
      <c r="AD54" s="82" t="n">
        <v>3100000</v>
      </c>
      <c r="AE54" s="83" t="n">
        <f aca="false">SUM(S54:AD54)</f>
        <v>5200000</v>
      </c>
      <c r="AF54" s="121" t="n">
        <f aca="false">J54-AE54</f>
        <v>0</v>
      </c>
    </row>
    <row r="55" customFormat="false" ht="69" hidden="false" customHeight="false" outlineLevel="0" collapsed="false">
      <c r="A55" s="86" t="n">
        <v>41699</v>
      </c>
      <c r="B55" s="87" t="s">
        <v>531</v>
      </c>
      <c r="C55" s="75" t="n">
        <v>102</v>
      </c>
      <c r="D55" s="85" t="n">
        <v>88225.79</v>
      </c>
      <c r="E55" s="77" t="n">
        <f aca="false">D55+E54</f>
        <v>88506908.28</v>
      </c>
      <c r="F55" s="78" t="s">
        <v>403</v>
      </c>
      <c r="G55" s="78" t="s">
        <v>302</v>
      </c>
      <c r="H55" s="78" t="s">
        <v>303</v>
      </c>
      <c r="I55" s="78" t="s">
        <v>481</v>
      </c>
      <c r="J55" s="76" t="n">
        <v>88225.79</v>
      </c>
      <c r="K55" s="76" t="n">
        <v>88225.79</v>
      </c>
      <c r="L55" s="76"/>
      <c r="M55" s="80"/>
      <c r="N55" s="80"/>
      <c r="O55" s="79"/>
      <c r="P55" s="79"/>
      <c r="Q55" s="76"/>
      <c r="R55" s="81" t="n">
        <f aca="false">D55-J55</f>
        <v>0</v>
      </c>
      <c r="S55" s="83"/>
      <c r="T55" s="83"/>
      <c r="U55" s="83"/>
      <c r="V55" s="83" t="n">
        <v>88225.79</v>
      </c>
      <c r="W55" s="83"/>
      <c r="X55" s="83"/>
      <c r="Y55" s="83"/>
      <c r="Z55" s="83"/>
      <c r="AA55" s="82"/>
      <c r="AB55" s="82"/>
      <c r="AC55" s="82"/>
      <c r="AD55" s="82"/>
      <c r="AE55" s="83" t="n">
        <f aca="false">SUM(S55:AD55)</f>
        <v>88225.79</v>
      </c>
      <c r="AF55" s="121" t="n">
        <f aca="false">J55-AE55</f>
        <v>0</v>
      </c>
    </row>
    <row r="56" customFormat="false" ht="103.5" hidden="false" customHeight="false" outlineLevel="0" collapsed="false">
      <c r="A56" s="86" t="n">
        <v>41699</v>
      </c>
      <c r="B56" s="87" t="s">
        <v>532</v>
      </c>
      <c r="C56" s="75" t="n">
        <v>102</v>
      </c>
      <c r="D56" s="85" t="n">
        <v>3000</v>
      </c>
      <c r="E56" s="77" t="n">
        <f aca="false">D56+E55</f>
        <v>88509908.28</v>
      </c>
      <c r="F56" s="78" t="s">
        <v>515</v>
      </c>
      <c r="G56" s="78" t="s">
        <v>302</v>
      </c>
      <c r="H56" s="78" t="s">
        <v>303</v>
      </c>
      <c r="I56" s="78" t="s">
        <v>516</v>
      </c>
      <c r="J56" s="76" t="n">
        <v>3000</v>
      </c>
      <c r="K56" s="76" t="n">
        <v>3000</v>
      </c>
      <c r="L56" s="76"/>
      <c r="M56" s="80"/>
      <c r="N56" s="80"/>
      <c r="O56" s="79"/>
      <c r="P56" s="79"/>
      <c r="Q56" s="76"/>
      <c r="R56" s="81" t="n">
        <f aca="false">D56-J56</f>
        <v>0</v>
      </c>
      <c r="S56" s="83"/>
      <c r="T56" s="83"/>
      <c r="U56" s="83"/>
      <c r="V56" s="83" t="n">
        <v>3000</v>
      </c>
      <c r="W56" s="83"/>
      <c r="X56" s="83"/>
      <c r="Y56" s="83"/>
      <c r="Z56" s="83"/>
      <c r="AA56" s="82"/>
      <c r="AB56" s="82"/>
      <c r="AC56" s="82"/>
      <c r="AD56" s="82"/>
      <c r="AE56" s="83" t="n">
        <f aca="false">SUM(S56:AD56)</f>
        <v>3000</v>
      </c>
      <c r="AF56" s="121" t="n">
        <f aca="false">J56-AE56</f>
        <v>0</v>
      </c>
    </row>
    <row r="57" customFormat="false" ht="103.5" hidden="false" customHeight="false" outlineLevel="0" collapsed="false">
      <c r="A57" s="86" t="n">
        <v>41699</v>
      </c>
      <c r="B57" s="87" t="s">
        <v>533</v>
      </c>
      <c r="C57" s="75" t="n">
        <v>103</v>
      </c>
      <c r="D57" s="85" t="n">
        <v>2013471.55</v>
      </c>
      <c r="E57" s="77" t="n">
        <f aca="false">D57+E56</f>
        <v>90523379.83</v>
      </c>
      <c r="F57" s="78" t="s">
        <v>266</v>
      </c>
      <c r="G57" s="78" t="s">
        <v>267</v>
      </c>
      <c r="H57" s="78" t="s">
        <v>268</v>
      </c>
      <c r="I57" s="78" t="s">
        <v>269</v>
      </c>
      <c r="J57" s="76" t="n">
        <v>644310.9</v>
      </c>
      <c r="K57" s="76"/>
      <c r="L57" s="76" t="n">
        <v>644310.9</v>
      </c>
      <c r="M57" s="80"/>
      <c r="N57" s="80"/>
      <c r="O57" s="79"/>
      <c r="P57" s="79"/>
      <c r="Q57" s="76"/>
      <c r="R57" s="81" t="n">
        <f aca="false">D57-J57</f>
        <v>1369160.65</v>
      </c>
      <c r="S57" s="83"/>
      <c r="T57" s="83"/>
      <c r="U57" s="83"/>
      <c r="V57" s="83"/>
      <c r="W57" s="83"/>
      <c r="X57" s="83"/>
      <c r="Y57" s="83"/>
      <c r="Z57" s="83" t="n">
        <v>644310.9</v>
      </c>
      <c r="AA57" s="82"/>
      <c r="AB57" s="82"/>
      <c r="AC57" s="82"/>
      <c r="AD57" s="82"/>
      <c r="AE57" s="83" t="n">
        <f aca="false">SUM(S57:AD57)</f>
        <v>644310.9</v>
      </c>
      <c r="AF57" s="121" t="n">
        <f aca="false">J57-AE57</f>
        <v>0</v>
      </c>
    </row>
    <row r="58" customFormat="false" ht="103.5" hidden="false" customHeight="false" outlineLevel="0" collapsed="false">
      <c r="A58" s="123" t="n">
        <v>41699</v>
      </c>
      <c r="B58" s="124" t="s">
        <v>534</v>
      </c>
      <c r="C58" s="75" t="n">
        <v>103</v>
      </c>
      <c r="D58" s="85" t="n">
        <v>10000000</v>
      </c>
      <c r="E58" s="77" t="n">
        <f aca="false">D58+E57</f>
        <v>100523379.83</v>
      </c>
      <c r="F58" s="78" t="s">
        <v>266</v>
      </c>
      <c r="G58" s="78" t="s">
        <v>267</v>
      </c>
      <c r="H58" s="78" t="s">
        <v>268</v>
      </c>
      <c r="I58" s="78" t="s">
        <v>269</v>
      </c>
      <c r="J58" s="76" t="n">
        <f aca="false">4848025.75+5150000</f>
        <v>9998025.75</v>
      </c>
      <c r="K58" s="76"/>
      <c r="L58" s="76" t="n">
        <f aca="false">4848025.75+5150000</f>
        <v>9998025.75</v>
      </c>
      <c r="M58" s="80"/>
      <c r="N58" s="80"/>
      <c r="O58" s="79"/>
      <c r="P58" s="79"/>
      <c r="Q58" s="76"/>
      <c r="R58" s="81" t="n">
        <f aca="false">D58-J58</f>
        <v>1974.25</v>
      </c>
      <c r="S58" s="83"/>
      <c r="T58" s="83"/>
      <c r="U58" s="83"/>
      <c r="V58" s="83"/>
      <c r="W58" s="83"/>
      <c r="X58" s="83"/>
      <c r="Y58" s="83"/>
      <c r="Z58" s="83"/>
      <c r="AA58" s="82"/>
      <c r="AB58" s="82" t="n">
        <v>4848025.75</v>
      </c>
      <c r="AC58" s="82"/>
      <c r="AD58" s="82" t="n">
        <v>5150000</v>
      </c>
      <c r="AE58" s="83" t="n">
        <f aca="false">SUM(S58:AD58)</f>
        <v>9998025.75</v>
      </c>
      <c r="AF58" s="121" t="n">
        <f aca="false">J58-AE58</f>
        <v>0</v>
      </c>
    </row>
    <row r="59" customFormat="false" ht="103.5" hidden="false" customHeight="false" outlineLevel="0" collapsed="false">
      <c r="A59" s="86" t="n">
        <v>41699</v>
      </c>
      <c r="B59" s="87" t="s">
        <v>535</v>
      </c>
      <c r="C59" s="75" t="n">
        <v>102</v>
      </c>
      <c r="D59" s="85" t="n">
        <v>603000</v>
      </c>
      <c r="E59" s="77" t="n">
        <f aca="false">D59+E58</f>
        <v>101126379.83</v>
      </c>
      <c r="F59" s="78" t="s">
        <v>414</v>
      </c>
      <c r="G59" s="78" t="s">
        <v>302</v>
      </c>
      <c r="H59" s="78" t="s">
        <v>303</v>
      </c>
      <c r="I59" s="78" t="s">
        <v>415</v>
      </c>
      <c r="J59" s="76" t="n">
        <v>603000</v>
      </c>
      <c r="K59" s="76" t="n">
        <v>603000</v>
      </c>
      <c r="L59" s="76"/>
      <c r="M59" s="80"/>
      <c r="N59" s="80"/>
      <c r="O59" s="79"/>
      <c r="P59" s="79"/>
      <c r="Q59" s="76"/>
      <c r="R59" s="81" t="n">
        <f aca="false">D59-J59</f>
        <v>0</v>
      </c>
      <c r="S59" s="83"/>
      <c r="T59" s="83"/>
      <c r="U59" s="83"/>
      <c r="V59" s="83" t="n">
        <v>603000</v>
      </c>
      <c r="W59" s="83"/>
      <c r="X59" s="83"/>
      <c r="Y59" s="83"/>
      <c r="Z59" s="83"/>
      <c r="AA59" s="82"/>
      <c r="AB59" s="82"/>
      <c r="AC59" s="82"/>
      <c r="AD59" s="82"/>
      <c r="AE59" s="83" t="n">
        <f aca="false">SUM(S59:AD59)</f>
        <v>603000</v>
      </c>
      <c r="AF59" s="121" t="n">
        <f aca="false">J59-AE59</f>
        <v>0</v>
      </c>
    </row>
    <row r="60" customFormat="false" ht="103.5" hidden="false" customHeight="false" outlineLevel="0" collapsed="false">
      <c r="A60" s="86" t="n">
        <v>41699</v>
      </c>
      <c r="B60" s="87" t="s">
        <v>536</v>
      </c>
      <c r="C60" s="75" t="n">
        <v>103</v>
      </c>
      <c r="D60" s="85" t="n">
        <v>289.29</v>
      </c>
      <c r="E60" s="77" t="n">
        <f aca="false">D60+E59</f>
        <v>101126669.12</v>
      </c>
      <c r="F60" s="78" t="s">
        <v>18</v>
      </c>
      <c r="G60" s="78" t="s">
        <v>272</v>
      </c>
      <c r="H60" s="78" t="s">
        <v>268</v>
      </c>
      <c r="I60" s="78" t="s">
        <v>17</v>
      </c>
      <c r="J60" s="76" t="n">
        <v>289.29</v>
      </c>
      <c r="K60" s="76"/>
      <c r="L60" s="76" t="n">
        <v>289.29</v>
      </c>
      <c r="M60" s="80"/>
      <c r="N60" s="80"/>
      <c r="O60" s="79"/>
      <c r="P60" s="79"/>
      <c r="Q60" s="76"/>
      <c r="R60" s="81" t="n">
        <f aca="false">D60-J60</f>
        <v>0</v>
      </c>
      <c r="S60" s="83"/>
      <c r="T60" s="83"/>
      <c r="U60" s="83"/>
      <c r="V60" s="83" t="n">
        <v>289.29</v>
      </c>
      <c r="W60" s="83"/>
      <c r="X60" s="83"/>
      <c r="Y60" s="83"/>
      <c r="Z60" s="83"/>
      <c r="AA60" s="82"/>
      <c r="AB60" s="82"/>
      <c r="AC60" s="82"/>
      <c r="AD60" s="82"/>
      <c r="AE60" s="83" t="n">
        <f aca="false">SUM(S60:AD60)</f>
        <v>289.29</v>
      </c>
      <c r="AF60" s="121" t="n">
        <f aca="false">J60-AE60</f>
        <v>0</v>
      </c>
    </row>
    <row r="61" customFormat="false" ht="103.5" hidden="false" customHeight="false" outlineLevel="0" collapsed="false">
      <c r="A61" s="86" t="n">
        <v>41699</v>
      </c>
      <c r="B61" s="87" t="s">
        <v>537</v>
      </c>
      <c r="C61" s="75" t="n">
        <v>103</v>
      </c>
      <c r="D61" s="85" t="n">
        <v>12751728.13</v>
      </c>
      <c r="E61" s="77" t="n">
        <f aca="false">D61+E60</f>
        <v>113878397.25</v>
      </c>
      <c r="F61" s="78" t="s">
        <v>96</v>
      </c>
      <c r="G61" s="78" t="s">
        <v>272</v>
      </c>
      <c r="H61" s="78" t="s">
        <v>268</v>
      </c>
      <c r="I61" s="78" t="s">
        <v>335</v>
      </c>
      <c r="J61" s="76" t="n">
        <v>12723711.48</v>
      </c>
      <c r="K61" s="76"/>
      <c r="L61" s="76" t="n">
        <v>12723711.48</v>
      </c>
      <c r="M61" s="80"/>
      <c r="N61" s="80"/>
      <c r="O61" s="79"/>
      <c r="P61" s="79"/>
      <c r="Q61" s="76"/>
      <c r="R61" s="81" t="n">
        <f aca="false">D61-J61</f>
        <v>28016.6500000004</v>
      </c>
      <c r="S61" s="83"/>
      <c r="T61" s="83"/>
      <c r="U61" s="83"/>
      <c r="V61" s="83" t="n">
        <v>12723711.48</v>
      </c>
      <c r="W61" s="83"/>
      <c r="X61" s="83"/>
      <c r="Y61" s="83"/>
      <c r="Z61" s="83"/>
      <c r="AA61" s="82"/>
      <c r="AB61" s="82"/>
      <c r="AC61" s="82"/>
      <c r="AD61" s="82"/>
      <c r="AE61" s="83" t="n">
        <f aca="false">SUM(S61:AD61)</f>
        <v>12723711.48</v>
      </c>
      <c r="AF61" s="121" t="n">
        <f aca="false">J61-AE61</f>
        <v>0</v>
      </c>
    </row>
    <row r="62" customFormat="false" ht="103.5" hidden="false" customHeight="false" outlineLevel="0" collapsed="false">
      <c r="A62" s="86" t="n">
        <v>41699</v>
      </c>
      <c r="B62" s="87" t="s">
        <v>538</v>
      </c>
      <c r="C62" s="75" t="n">
        <v>103</v>
      </c>
      <c r="D62" s="85" t="n">
        <v>2199845</v>
      </c>
      <c r="E62" s="77" t="n">
        <f aca="false">D62+E61</f>
        <v>116078242.25</v>
      </c>
      <c r="F62" s="78" t="s">
        <v>266</v>
      </c>
      <c r="G62" s="78" t="s">
        <v>267</v>
      </c>
      <c r="H62" s="78" t="s">
        <v>268</v>
      </c>
      <c r="I62" s="78" t="s">
        <v>269</v>
      </c>
      <c r="J62" s="76" t="n">
        <v>2199845</v>
      </c>
      <c r="K62" s="76"/>
      <c r="L62" s="76" t="n">
        <v>2199845</v>
      </c>
      <c r="M62" s="80"/>
      <c r="N62" s="80"/>
      <c r="O62" s="79"/>
      <c r="P62" s="79"/>
      <c r="Q62" s="76"/>
      <c r="R62" s="81" t="n">
        <f aca="false">D62-J62</f>
        <v>0</v>
      </c>
      <c r="S62" s="83"/>
      <c r="T62" s="83"/>
      <c r="U62" s="83"/>
      <c r="V62" s="83"/>
      <c r="W62" s="83"/>
      <c r="X62" s="83"/>
      <c r="Y62" s="83"/>
      <c r="Z62" s="83" t="n">
        <v>2199845</v>
      </c>
      <c r="AA62" s="82"/>
      <c r="AB62" s="82"/>
      <c r="AC62" s="82"/>
      <c r="AD62" s="82"/>
      <c r="AE62" s="83" t="n">
        <f aca="false">SUM(S62:AD62)</f>
        <v>2199845</v>
      </c>
      <c r="AF62" s="121" t="n">
        <f aca="false">J62-AE62</f>
        <v>0</v>
      </c>
    </row>
    <row r="63" customFormat="false" ht="103.5" hidden="false" customHeight="false" outlineLevel="0" collapsed="false">
      <c r="A63" s="86" t="n">
        <v>41739</v>
      </c>
      <c r="B63" s="122" t="s">
        <v>539</v>
      </c>
      <c r="C63" s="75" t="n">
        <v>137</v>
      </c>
      <c r="D63" s="85" t="n">
        <v>8486488.89</v>
      </c>
      <c r="E63" s="77" t="n">
        <f aca="false">D63+E62</f>
        <v>124564731.14</v>
      </c>
      <c r="F63" s="78" t="s">
        <v>55</v>
      </c>
      <c r="G63" s="78" t="s">
        <v>357</v>
      </c>
      <c r="H63" s="78" t="s">
        <v>494</v>
      </c>
      <c r="I63" s="78" t="s">
        <v>540</v>
      </c>
      <c r="J63" s="76" t="n">
        <v>8486488.89</v>
      </c>
      <c r="K63" s="76"/>
      <c r="L63" s="76"/>
      <c r="M63" s="80"/>
      <c r="N63" s="80"/>
      <c r="O63" s="79"/>
      <c r="P63" s="79"/>
      <c r="Q63" s="76" t="n">
        <v>8486488.89</v>
      </c>
      <c r="R63" s="81" t="n">
        <f aca="false">D63-J63</f>
        <v>0</v>
      </c>
      <c r="S63" s="83"/>
      <c r="T63" s="83"/>
      <c r="U63" s="83"/>
      <c r="V63" s="83" t="n">
        <v>8486488.89</v>
      </c>
      <c r="W63" s="83"/>
      <c r="X63" s="82"/>
      <c r="Y63" s="82"/>
      <c r="Z63" s="82"/>
      <c r="AA63" s="82"/>
      <c r="AB63" s="82"/>
      <c r="AC63" s="82"/>
      <c r="AD63" s="82"/>
      <c r="AE63" s="83" t="n">
        <f aca="false">SUM(S63:AD63)</f>
        <v>8486488.89</v>
      </c>
      <c r="AF63" s="121" t="n">
        <f aca="false">J63-AE63</f>
        <v>0</v>
      </c>
    </row>
    <row r="64" customFormat="false" ht="103.5" hidden="false" customHeight="false" outlineLevel="0" collapsed="false">
      <c r="A64" s="86" t="n">
        <v>41739</v>
      </c>
      <c r="B64" s="122" t="s">
        <v>541</v>
      </c>
      <c r="C64" s="75" t="n">
        <v>137</v>
      </c>
      <c r="D64" s="85" t="n">
        <v>7000000</v>
      </c>
      <c r="E64" s="77" t="n">
        <f aca="false">D64+E63</f>
        <v>131564731.14</v>
      </c>
      <c r="F64" s="78" t="s">
        <v>55</v>
      </c>
      <c r="G64" s="78" t="s">
        <v>357</v>
      </c>
      <c r="H64" s="78" t="s">
        <v>494</v>
      </c>
      <c r="I64" s="78" t="s">
        <v>540</v>
      </c>
      <c r="J64" s="76" t="n">
        <v>7000000</v>
      </c>
      <c r="K64" s="76"/>
      <c r="L64" s="76"/>
      <c r="M64" s="80"/>
      <c r="N64" s="80"/>
      <c r="O64" s="79"/>
      <c r="P64" s="79"/>
      <c r="Q64" s="76" t="n">
        <v>7000000</v>
      </c>
      <c r="R64" s="81" t="n">
        <f aca="false">D64-J64</f>
        <v>0</v>
      </c>
      <c r="S64" s="83"/>
      <c r="T64" s="83"/>
      <c r="U64" s="83"/>
      <c r="V64" s="83" t="n">
        <v>7000000</v>
      </c>
      <c r="W64" s="83"/>
      <c r="X64" s="82"/>
      <c r="Y64" s="82"/>
      <c r="Z64" s="82"/>
      <c r="AA64" s="82"/>
      <c r="AB64" s="82"/>
      <c r="AC64" s="82"/>
      <c r="AD64" s="82"/>
      <c r="AE64" s="83" t="n">
        <f aca="false">SUM(S64:AD64)</f>
        <v>7000000</v>
      </c>
      <c r="AF64" s="121" t="n">
        <f aca="false">J64-AE64</f>
        <v>0</v>
      </c>
    </row>
    <row r="65" customFormat="false" ht="103.5" hidden="false" customHeight="false" outlineLevel="0" collapsed="false">
      <c r="A65" s="86" t="n">
        <v>41739</v>
      </c>
      <c r="B65" s="122" t="s">
        <v>542</v>
      </c>
      <c r="C65" s="75" t="n">
        <v>101</v>
      </c>
      <c r="D65" s="85" t="n">
        <v>12800000</v>
      </c>
      <c r="E65" s="77" t="n">
        <f aca="false">D65+E64</f>
        <v>144364731.14</v>
      </c>
      <c r="F65" s="78" t="s">
        <v>55</v>
      </c>
      <c r="G65" s="78" t="s">
        <v>357</v>
      </c>
      <c r="H65" s="78" t="s">
        <v>283</v>
      </c>
      <c r="I65" s="78" t="s">
        <v>540</v>
      </c>
      <c r="J65" s="76" t="n">
        <v>12800000</v>
      </c>
      <c r="K65" s="76"/>
      <c r="L65" s="76"/>
      <c r="M65" s="80"/>
      <c r="N65" s="80"/>
      <c r="O65" s="79"/>
      <c r="P65" s="79"/>
      <c r="Q65" s="76" t="n">
        <v>12800000</v>
      </c>
      <c r="R65" s="81" t="n">
        <f aca="false">D65-J65</f>
        <v>0</v>
      </c>
      <c r="S65" s="83"/>
      <c r="T65" s="83"/>
      <c r="U65" s="83"/>
      <c r="V65" s="83" t="n">
        <v>12800000</v>
      </c>
      <c r="W65" s="83"/>
      <c r="X65" s="82"/>
      <c r="Y65" s="82"/>
      <c r="Z65" s="82"/>
      <c r="AA65" s="82"/>
      <c r="AB65" s="82"/>
      <c r="AC65" s="82"/>
      <c r="AD65" s="82"/>
      <c r="AE65" s="83" t="n">
        <f aca="false">SUM(S65:AD65)</f>
        <v>12800000</v>
      </c>
      <c r="AF65" s="121" t="n">
        <f aca="false">J65-AE65</f>
        <v>0</v>
      </c>
    </row>
    <row r="66" customFormat="false" ht="103.5" hidden="false" customHeight="false" outlineLevel="0" collapsed="false">
      <c r="A66" s="123" t="n">
        <v>41730</v>
      </c>
      <c r="B66" s="125" t="s">
        <v>543</v>
      </c>
      <c r="C66" s="75" t="n">
        <v>103</v>
      </c>
      <c r="D66" s="85" t="n">
        <v>2900000</v>
      </c>
      <c r="E66" s="77" t="n">
        <f aca="false">D66+E65</f>
        <v>147264731.14</v>
      </c>
      <c r="F66" s="78" t="s">
        <v>266</v>
      </c>
      <c r="G66" s="78" t="s">
        <v>267</v>
      </c>
      <c r="H66" s="78" t="s">
        <v>268</v>
      </c>
      <c r="I66" s="78" t="s">
        <v>269</v>
      </c>
      <c r="J66" s="76" t="n">
        <v>2900000</v>
      </c>
      <c r="K66" s="76"/>
      <c r="L66" s="76" t="n">
        <v>2900000</v>
      </c>
      <c r="M66" s="80"/>
      <c r="N66" s="80"/>
      <c r="O66" s="79"/>
      <c r="P66" s="79"/>
      <c r="Q66" s="79"/>
      <c r="R66" s="81" t="n">
        <f aca="false">D66-J66</f>
        <v>0</v>
      </c>
      <c r="S66" s="83"/>
      <c r="T66" s="83"/>
      <c r="U66" s="83"/>
      <c r="V66" s="83"/>
      <c r="W66" s="83"/>
      <c r="X66" s="82"/>
      <c r="Y66" s="82"/>
      <c r="Z66" s="82"/>
      <c r="AA66" s="82"/>
      <c r="AB66" s="82"/>
      <c r="AC66" s="82"/>
      <c r="AD66" s="82" t="n">
        <v>2900000</v>
      </c>
      <c r="AE66" s="83" t="n">
        <f aca="false">SUM(S66:AD66)</f>
        <v>2900000</v>
      </c>
      <c r="AF66" s="121" t="n">
        <f aca="false">J66-AE66</f>
        <v>0</v>
      </c>
    </row>
    <row r="67" customFormat="false" ht="103.5" hidden="false" customHeight="false" outlineLevel="0" collapsed="false">
      <c r="A67" s="86" t="n">
        <v>41752</v>
      </c>
      <c r="B67" s="122" t="s">
        <v>544</v>
      </c>
      <c r="C67" s="75" t="n">
        <v>102</v>
      </c>
      <c r="D67" s="85" t="n">
        <v>307023.83</v>
      </c>
      <c r="E67" s="77" t="n">
        <f aca="false">D67+E66</f>
        <v>147571754.97</v>
      </c>
      <c r="F67" s="78" t="s">
        <v>545</v>
      </c>
      <c r="G67" s="78" t="s">
        <v>302</v>
      </c>
      <c r="H67" s="78" t="s">
        <v>303</v>
      </c>
      <c r="I67" s="78" t="s">
        <v>546</v>
      </c>
      <c r="J67" s="76" t="n">
        <v>307023.83</v>
      </c>
      <c r="K67" s="76" t="n">
        <v>307023.83</v>
      </c>
      <c r="L67" s="76"/>
      <c r="M67" s="80"/>
      <c r="N67" s="80"/>
      <c r="O67" s="79"/>
      <c r="P67" s="79"/>
      <c r="Q67" s="79"/>
      <c r="R67" s="81" t="n">
        <f aca="false">D67-J67</f>
        <v>0</v>
      </c>
      <c r="S67" s="83"/>
      <c r="T67" s="83"/>
      <c r="U67" s="83"/>
      <c r="V67" s="83" t="n">
        <v>307023.83</v>
      </c>
      <c r="W67" s="83"/>
      <c r="X67" s="82"/>
      <c r="Y67" s="82"/>
      <c r="Z67" s="82"/>
      <c r="AA67" s="82"/>
      <c r="AB67" s="82"/>
      <c r="AC67" s="82"/>
      <c r="AD67" s="82"/>
      <c r="AE67" s="83" t="n">
        <f aca="false">SUM(S67:AD67)</f>
        <v>307023.83</v>
      </c>
      <c r="AF67" s="121" t="n">
        <f aca="false">J67-AE67</f>
        <v>0</v>
      </c>
    </row>
    <row r="68" customFormat="false" ht="103.5" hidden="false" customHeight="false" outlineLevel="0" collapsed="false">
      <c r="A68" s="86" t="n">
        <v>41730</v>
      </c>
      <c r="B68" s="122" t="s">
        <v>547</v>
      </c>
      <c r="C68" s="75" t="n">
        <v>103</v>
      </c>
      <c r="D68" s="85" t="n">
        <v>240471.66</v>
      </c>
      <c r="E68" s="77" t="n">
        <f aca="false">D68+E67</f>
        <v>147812226.63</v>
      </c>
      <c r="F68" s="78" t="s">
        <v>91</v>
      </c>
      <c r="G68" s="78" t="s">
        <v>272</v>
      </c>
      <c r="H68" s="78" t="s">
        <v>268</v>
      </c>
      <c r="I68" s="78" t="s">
        <v>306</v>
      </c>
      <c r="J68" s="76" t="n">
        <v>240471.66</v>
      </c>
      <c r="K68" s="76"/>
      <c r="L68" s="76" t="n">
        <v>240471.66</v>
      </c>
      <c r="M68" s="80"/>
      <c r="N68" s="80"/>
      <c r="O68" s="79"/>
      <c r="P68" s="79"/>
      <c r="Q68" s="79"/>
      <c r="R68" s="81" t="n">
        <f aca="false">D68-J68</f>
        <v>0</v>
      </c>
      <c r="S68" s="83"/>
      <c r="T68" s="83"/>
      <c r="U68" s="83"/>
      <c r="V68" s="83" t="n">
        <v>240471.66</v>
      </c>
      <c r="W68" s="83"/>
      <c r="X68" s="82"/>
      <c r="Y68" s="82"/>
      <c r="Z68" s="82"/>
      <c r="AA68" s="82"/>
      <c r="AB68" s="82"/>
      <c r="AC68" s="82"/>
      <c r="AD68" s="82"/>
      <c r="AE68" s="83" t="n">
        <f aca="false">SUM(S68:AD68)</f>
        <v>240471.66</v>
      </c>
      <c r="AF68" s="121" t="n">
        <f aca="false">J68-AE68</f>
        <v>0</v>
      </c>
    </row>
    <row r="69" customFormat="false" ht="69" hidden="false" customHeight="false" outlineLevel="0" collapsed="false">
      <c r="A69" s="86" t="n">
        <v>41743</v>
      </c>
      <c r="B69" s="122" t="s">
        <v>548</v>
      </c>
      <c r="C69" s="75" t="n">
        <v>102</v>
      </c>
      <c r="D69" s="85" t="n">
        <v>1260361.8</v>
      </c>
      <c r="E69" s="77" t="n">
        <f aca="false">D69+E68</f>
        <v>149072588.43</v>
      </c>
      <c r="F69" s="78" t="s">
        <v>549</v>
      </c>
      <c r="G69" s="78" t="s">
        <v>302</v>
      </c>
      <c r="H69" s="78" t="s">
        <v>303</v>
      </c>
      <c r="I69" s="78" t="s">
        <v>550</v>
      </c>
      <c r="J69" s="76" t="n">
        <v>1260361.8</v>
      </c>
      <c r="K69" s="76" t="n">
        <v>1260361.8</v>
      </c>
      <c r="L69" s="76"/>
      <c r="M69" s="80"/>
      <c r="N69" s="80"/>
      <c r="O69" s="79"/>
      <c r="P69" s="79"/>
      <c r="Q69" s="79"/>
      <c r="R69" s="81" t="n">
        <f aca="false">D69-J69</f>
        <v>0</v>
      </c>
      <c r="S69" s="83"/>
      <c r="T69" s="83"/>
      <c r="U69" s="83"/>
      <c r="V69" s="83" t="n">
        <v>1260361.8</v>
      </c>
      <c r="W69" s="83"/>
      <c r="X69" s="82"/>
      <c r="Y69" s="82"/>
      <c r="Z69" s="82"/>
      <c r="AA69" s="82"/>
      <c r="AB69" s="82"/>
      <c r="AC69" s="82"/>
      <c r="AD69" s="82"/>
      <c r="AE69" s="83" t="n">
        <f aca="false">SUM(S69:AD69)</f>
        <v>1260361.8</v>
      </c>
      <c r="AF69" s="121" t="n">
        <f aca="false">J69-AE69</f>
        <v>0</v>
      </c>
    </row>
    <row r="70" customFormat="false" ht="103.5" hidden="false" customHeight="false" outlineLevel="0" collapsed="false">
      <c r="A70" s="86" t="n">
        <v>41745</v>
      </c>
      <c r="B70" s="87" t="s">
        <v>551</v>
      </c>
      <c r="C70" s="75" t="n">
        <v>103</v>
      </c>
      <c r="D70" s="85" t="n">
        <v>354755.98</v>
      </c>
      <c r="E70" s="77" t="n">
        <f aca="false">D70+E69</f>
        <v>149427344.41</v>
      </c>
      <c r="F70" s="78" t="s">
        <v>92</v>
      </c>
      <c r="G70" s="78" t="s">
        <v>272</v>
      </c>
      <c r="H70" s="78" t="s">
        <v>268</v>
      </c>
      <c r="I70" s="78" t="s">
        <v>308</v>
      </c>
      <c r="J70" s="76" t="n">
        <v>354755.98</v>
      </c>
      <c r="K70" s="76"/>
      <c r="L70" s="76" t="n">
        <v>354755.98</v>
      </c>
      <c r="M70" s="80"/>
      <c r="N70" s="80"/>
      <c r="O70" s="79"/>
      <c r="P70" s="79"/>
      <c r="Q70" s="76"/>
      <c r="R70" s="81" t="n">
        <f aca="false">D70-J70</f>
        <v>0</v>
      </c>
      <c r="S70" s="83"/>
      <c r="T70" s="83"/>
      <c r="U70" s="83"/>
      <c r="V70" s="83"/>
      <c r="W70" s="83" t="n">
        <v>354755.98</v>
      </c>
      <c r="X70" s="83"/>
      <c r="Y70" s="83"/>
      <c r="Z70" s="83"/>
      <c r="AA70" s="82"/>
      <c r="AB70" s="82"/>
      <c r="AC70" s="82"/>
      <c r="AD70" s="82"/>
      <c r="AE70" s="83" t="n">
        <f aca="false">SUM(S70:AD70)</f>
        <v>354755.98</v>
      </c>
      <c r="AF70" s="121" t="n">
        <f aca="false">J70-AE70</f>
        <v>0</v>
      </c>
    </row>
    <row r="71" customFormat="false" ht="103.5" hidden="false" customHeight="false" outlineLevel="0" collapsed="false">
      <c r="A71" s="86" t="n">
        <v>41745</v>
      </c>
      <c r="B71" s="87" t="s">
        <v>552</v>
      </c>
      <c r="C71" s="75" t="n">
        <v>103</v>
      </c>
      <c r="D71" s="85" t="n">
        <v>4706193.94</v>
      </c>
      <c r="E71" s="77" t="n">
        <f aca="false">D71+E70</f>
        <v>154133538.35</v>
      </c>
      <c r="F71" s="78" t="s">
        <v>100</v>
      </c>
      <c r="G71" s="78" t="s">
        <v>272</v>
      </c>
      <c r="H71" s="78" t="s">
        <v>268</v>
      </c>
      <c r="I71" s="78" t="s">
        <v>352</v>
      </c>
      <c r="J71" s="76" t="n">
        <v>4706193.94</v>
      </c>
      <c r="K71" s="76"/>
      <c r="L71" s="76" t="n">
        <v>4706193.94</v>
      </c>
      <c r="M71" s="80"/>
      <c r="N71" s="80"/>
      <c r="O71" s="79"/>
      <c r="P71" s="79"/>
      <c r="Q71" s="76"/>
      <c r="R71" s="81" t="n">
        <f aca="false">D71-J71</f>
        <v>0</v>
      </c>
      <c r="S71" s="83"/>
      <c r="T71" s="83"/>
      <c r="U71" s="83"/>
      <c r="V71" s="83"/>
      <c r="W71" s="83" t="n">
        <v>4706193.94</v>
      </c>
      <c r="X71" s="83"/>
      <c r="Y71" s="83"/>
      <c r="Z71" s="83"/>
      <c r="AA71" s="82"/>
      <c r="AB71" s="82"/>
      <c r="AC71" s="82"/>
      <c r="AD71" s="82"/>
      <c r="AE71" s="83" t="n">
        <f aca="false">SUM(S71:AD71)</f>
        <v>4706193.94</v>
      </c>
      <c r="AF71" s="121" t="n">
        <f aca="false">J71-AE71</f>
        <v>0</v>
      </c>
    </row>
    <row r="72" customFormat="false" ht="103.5" hidden="false" customHeight="false" outlineLevel="0" collapsed="false">
      <c r="A72" s="86" t="n">
        <v>41753</v>
      </c>
      <c r="B72" s="87" t="s">
        <v>553</v>
      </c>
      <c r="C72" s="75" t="n">
        <v>102</v>
      </c>
      <c r="D72" s="85" t="n">
        <v>599206.66</v>
      </c>
      <c r="E72" s="77" t="n">
        <f aca="false">D72+E71</f>
        <v>154732745.01</v>
      </c>
      <c r="F72" s="78" t="s">
        <v>515</v>
      </c>
      <c r="G72" s="78" t="s">
        <v>302</v>
      </c>
      <c r="H72" s="78" t="s">
        <v>303</v>
      </c>
      <c r="I72" s="78" t="s">
        <v>516</v>
      </c>
      <c r="J72" s="76" t="n">
        <v>599206.66</v>
      </c>
      <c r="K72" s="76" t="n">
        <v>599206.66</v>
      </c>
      <c r="L72" s="76"/>
      <c r="M72" s="80"/>
      <c r="N72" s="80"/>
      <c r="O72" s="79"/>
      <c r="P72" s="79"/>
      <c r="Q72" s="76"/>
      <c r="R72" s="81" t="n">
        <f aca="false">D72-J72</f>
        <v>0</v>
      </c>
      <c r="S72" s="83"/>
      <c r="T72" s="83"/>
      <c r="U72" s="83"/>
      <c r="V72" s="83"/>
      <c r="W72" s="83" t="n">
        <v>599206.66</v>
      </c>
      <c r="X72" s="83"/>
      <c r="Y72" s="83"/>
      <c r="Z72" s="83"/>
      <c r="AA72" s="82"/>
      <c r="AB72" s="82"/>
      <c r="AC72" s="82"/>
      <c r="AD72" s="82"/>
      <c r="AE72" s="83" t="n">
        <f aca="false">SUM(S72:AD72)</f>
        <v>599206.66</v>
      </c>
      <c r="AF72" s="121" t="n">
        <f aca="false">J72-AE72</f>
        <v>0</v>
      </c>
    </row>
    <row r="73" customFormat="false" ht="207" hidden="false" customHeight="false" outlineLevel="0" collapsed="false">
      <c r="A73" s="86" t="n">
        <v>41771</v>
      </c>
      <c r="B73" s="122" t="s">
        <v>554</v>
      </c>
      <c r="C73" s="75" t="n">
        <v>102</v>
      </c>
      <c r="D73" s="85" t="n">
        <v>72943.04</v>
      </c>
      <c r="E73" s="77" t="n">
        <f aca="false">D73+E72</f>
        <v>154805688.05</v>
      </c>
      <c r="F73" s="78" t="s">
        <v>555</v>
      </c>
      <c r="G73" s="78" t="s">
        <v>302</v>
      </c>
      <c r="H73" s="78" t="s">
        <v>303</v>
      </c>
      <c r="I73" s="78" t="s">
        <v>556</v>
      </c>
      <c r="J73" s="76" t="n">
        <v>72943.04</v>
      </c>
      <c r="K73" s="76" t="n">
        <v>72943.04</v>
      </c>
      <c r="L73" s="76"/>
      <c r="M73" s="80"/>
      <c r="N73" s="80"/>
      <c r="O73" s="79"/>
      <c r="P73" s="79"/>
      <c r="Q73" s="79"/>
      <c r="R73" s="81" t="n">
        <f aca="false">D73-J73</f>
        <v>0</v>
      </c>
      <c r="S73" s="83"/>
      <c r="T73" s="83"/>
      <c r="U73" s="83"/>
      <c r="V73" s="83"/>
      <c r="W73" s="83" t="n">
        <v>72943.04</v>
      </c>
      <c r="X73" s="82"/>
      <c r="Y73" s="82"/>
      <c r="Z73" s="82"/>
      <c r="AA73" s="82"/>
      <c r="AB73" s="82"/>
      <c r="AC73" s="82"/>
      <c r="AD73" s="82"/>
      <c r="AE73" s="83" t="n">
        <f aca="false">SUM(S73:AD73)</f>
        <v>72943.04</v>
      </c>
      <c r="AF73" s="121" t="n">
        <f aca="false">J73-AE73</f>
        <v>0</v>
      </c>
    </row>
    <row r="74" customFormat="false" ht="69" hidden="false" customHeight="false" outlineLevel="0" collapsed="false">
      <c r="A74" s="86" t="n">
        <v>41760</v>
      </c>
      <c r="B74" s="122" t="s">
        <v>557</v>
      </c>
      <c r="C74" s="75" t="n">
        <v>102</v>
      </c>
      <c r="D74" s="85" t="n">
        <v>570950.61</v>
      </c>
      <c r="E74" s="77" t="n">
        <f aca="false">D74+E73</f>
        <v>155376638.66</v>
      </c>
      <c r="F74" s="78" t="s">
        <v>301</v>
      </c>
      <c r="G74" s="78" t="s">
        <v>302</v>
      </c>
      <c r="H74" s="78" t="s">
        <v>303</v>
      </c>
      <c r="I74" s="78" t="s">
        <v>304</v>
      </c>
      <c r="J74" s="76" t="n">
        <v>570950.61</v>
      </c>
      <c r="K74" s="76" t="n">
        <v>570950.61</v>
      </c>
      <c r="L74" s="76"/>
      <c r="M74" s="80"/>
      <c r="N74" s="80"/>
      <c r="O74" s="79"/>
      <c r="P74" s="79"/>
      <c r="Q74" s="79"/>
      <c r="R74" s="81" t="n">
        <f aca="false">D74-J74</f>
        <v>0</v>
      </c>
      <c r="S74" s="83"/>
      <c r="T74" s="83"/>
      <c r="U74" s="83"/>
      <c r="V74" s="83"/>
      <c r="W74" s="83" t="n">
        <v>570950.61</v>
      </c>
      <c r="X74" s="82"/>
      <c r="Y74" s="82"/>
      <c r="Z74" s="82"/>
      <c r="AA74" s="82"/>
      <c r="AB74" s="82"/>
      <c r="AC74" s="82"/>
      <c r="AD74" s="82"/>
      <c r="AE74" s="83" t="n">
        <f aca="false">SUM(S74:AD74)</f>
        <v>570950.61</v>
      </c>
      <c r="AF74" s="121" t="n">
        <f aca="false">J74-AE74</f>
        <v>0</v>
      </c>
    </row>
    <row r="75" customFormat="false" ht="155.25" hidden="false" customHeight="false" outlineLevel="0" collapsed="false">
      <c r="A75" s="86" t="n">
        <v>41771</v>
      </c>
      <c r="B75" s="122" t="s">
        <v>558</v>
      </c>
      <c r="C75" s="75" t="n">
        <v>102</v>
      </c>
      <c r="D75" s="85" t="n">
        <v>415617.6</v>
      </c>
      <c r="E75" s="77" t="n">
        <f aca="false">D75+E74</f>
        <v>155792256.26</v>
      </c>
      <c r="F75" s="78" t="s">
        <v>406</v>
      </c>
      <c r="G75" s="78" t="s">
        <v>302</v>
      </c>
      <c r="H75" s="78" t="s">
        <v>303</v>
      </c>
      <c r="I75" s="78" t="s">
        <v>407</v>
      </c>
      <c r="J75" s="76" t="n">
        <v>415617.6</v>
      </c>
      <c r="K75" s="76" t="n">
        <v>415617.6</v>
      </c>
      <c r="L75" s="76"/>
      <c r="M75" s="80"/>
      <c r="N75" s="80"/>
      <c r="O75" s="79"/>
      <c r="P75" s="79"/>
      <c r="Q75" s="79"/>
      <c r="R75" s="81" t="n">
        <f aca="false">D75-J75</f>
        <v>0</v>
      </c>
      <c r="S75" s="83"/>
      <c r="T75" s="83"/>
      <c r="U75" s="83"/>
      <c r="V75" s="83"/>
      <c r="W75" s="83" t="n">
        <v>415617.6</v>
      </c>
      <c r="X75" s="82"/>
      <c r="Y75" s="82"/>
      <c r="Z75" s="82"/>
      <c r="AA75" s="82"/>
      <c r="AB75" s="82"/>
      <c r="AC75" s="82"/>
      <c r="AD75" s="82"/>
      <c r="AE75" s="83" t="n">
        <f aca="false">SUM(S75:AD75)</f>
        <v>415617.6</v>
      </c>
      <c r="AF75" s="121" t="n">
        <f aca="false">J75-AE75</f>
        <v>0</v>
      </c>
    </row>
    <row r="76" customFormat="false" ht="69" hidden="false" customHeight="false" outlineLevel="0" collapsed="false">
      <c r="A76" s="86" t="n">
        <v>41771</v>
      </c>
      <c r="B76" s="122" t="s">
        <v>559</v>
      </c>
      <c r="C76" s="75" t="n">
        <v>102</v>
      </c>
      <c r="D76" s="85" t="n">
        <v>784121.1</v>
      </c>
      <c r="E76" s="77" t="n">
        <f aca="false">D76+E75</f>
        <v>156576377.36</v>
      </c>
      <c r="F76" s="78" t="s">
        <v>519</v>
      </c>
      <c r="G76" s="78" t="s">
        <v>302</v>
      </c>
      <c r="H76" s="78" t="s">
        <v>303</v>
      </c>
      <c r="I76" s="78" t="s">
        <v>520</v>
      </c>
      <c r="J76" s="76" t="n">
        <v>784121.1</v>
      </c>
      <c r="K76" s="76" t="n">
        <v>784121.1</v>
      </c>
      <c r="L76" s="76"/>
      <c r="M76" s="80"/>
      <c r="N76" s="80"/>
      <c r="O76" s="79"/>
      <c r="P76" s="79"/>
      <c r="Q76" s="79"/>
      <c r="R76" s="81" t="n">
        <f aca="false">D76-J76</f>
        <v>0</v>
      </c>
      <c r="S76" s="83"/>
      <c r="T76" s="83"/>
      <c r="U76" s="83"/>
      <c r="V76" s="83"/>
      <c r="W76" s="83" t="n">
        <v>784121.1</v>
      </c>
      <c r="X76" s="82"/>
      <c r="Y76" s="82"/>
      <c r="Z76" s="82"/>
      <c r="AA76" s="82"/>
      <c r="AB76" s="82"/>
      <c r="AC76" s="82"/>
      <c r="AD76" s="82"/>
      <c r="AE76" s="83" t="n">
        <f aca="false">SUM(S76:AD76)</f>
        <v>784121.1</v>
      </c>
      <c r="AF76" s="121" t="n">
        <f aca="false">J76-AE76</f>
        <v>0</v>
      </c>
    </row>
    <row r="77" customFormat="false" ht="69" hidden="false" customHeight="false" outlineLevel="0" collapsed="false">
      <c r="A77" s="86" t="n">
        <v>41781</v>
      </c>
      <c r="B77" s="122" t="s">
        <v>560</v>
      </c>
      <c r="C77" s="75" t="n">
        <v>102</v>
      </c>
      <c r="D77" s="85" t="n">
        <v>1050733.3</v>
      </c>
      <c r="E77" s="77" t="n">
        <f aca="false">D77+E76</f>
        <v>157627110.66</v>
      </c>
      <c r="F77" s="78" t="s">
        <v>561</v>
      </c>
      <c r="G77" s="78" t="s">
        <v>302</v>
      </c>
      <c r="H77" s="78" t="s">
        <v>303</v>
      </c>
      <c r="I77" s="78" t="s">
        <v>562</v>
      </c>
      <c r="J77" s="76" t="n">
        <v>1050733.3</v>
      </c>
      <c r="K77" s="76" t="n">
        <v>1050733.3</v>
      </c>
      <c r="L77" s="76"/>
      <c r="M77" s="80"/>
      <c r="N77" s="80"/>
      <c r="O77" s="79"/>
      <c r="P77" s="79"/>
      <c r="Q77" s="79"/>
      <c r="R77" s="81" t="n">
        <f aca="false">D77-J77</f>
        <v>0</v>
      </c>
      <c r="S77" s="83"/>
      <c r="T77" s="83"/>
      <c r="U77" s="83"/>
      <c r="V77" s="83"/>
      <c r="W77" s="83" t="n">
        <v>1050733.3</v>
      </c>
      <c r="X77" s="82"/>
      <c r="Y77" s="82"/>
      <c r="Z77" s="82"/>
      <c r="AA77" s="82"/>
      <c r="AB77" s="82"/>
      <c r="AC77" s="82"/>
      <c r="AD77" s="82"/>
      <c r="AE77" s="83" t="n">
        <f aca="false">SUM(S77:AD77)</f>
        <v>1050733.3</v>
      </c>
      <c r="AF77" s="121" t="n">
        <f aca="false">J77-AE77</f>
        <v>0</v>
      </c>
    </row>
    <row r="78" customFormat="false" ht="86.25" hidden="false" customHeight="false" outlineLevel="0" collapsed="false">
      <c r="A78" s="86" t="n">
        <v>41781</v>
      </c>
      <c r="B78" s="122" t="s">
        <v>563</v>
      </c>
      <c r="C78" s="75" t="n">
        <v>102</v>
      </c>
      <c r="D78" s="85" t="n">
        <v>6183168.46</v>
      </c>
      <c r="E78" s="77" t="n">
        <f aca="false">D78+E77</f>
        <v>163810279.12</v>
      </c>
      <c r="F78" s="78" t="s">
        <v>55</v>
      </c>
      <c r="G78" s="78" t="s">
        <v>357</v>
      </c>
      <c r="H78" s="78" t="s">
        <v>303</v>
      </c>
      <c r="I78" s="78" t="s">
        <v>540</v>
      </c>
      <c r="J78" s="76" t="n">
        <v>6183168.46</v>
      </c>
      <c r="K78" s="76" t="n">
        <v>6183168.46</v>
      </c>
      <c r="L78" s="76"/>
      <c r="M78" s="80"/>
      <c r="N78" s="80"/>
      <c r="O78" s="79"/>
      <c r="P78" s="79"/>
      <c r="Q78" s="79"/>
      <c r="R78" s="81" t="n">
        <f aca="false">D78-J78</f>
        <v>0</v>
      </c>
      <c r="S78" s="83"/>
      <c r="T78" s="83"/>
      <c r="U78" s="83"/>
      <c r="V78" s="83"/>
      <c r="W78" s="83" t="n">
        <v>6183168.46</v>
      </c>
      <c r="X78" s="82"/>
      <c r="Y78" s="82"/>
      <c r="Z78" s="82"/>
      <c r="AA78" s="82"/>
      <c r="AB78" s="82"/>
      <c r="AC78" s="82"/>
      <c r="AD78" s="82"/>
      <c r="AE78" s="83" t="n">
        <f aca="false">SUM(S78:AD78)</f>
        <v>6183168.46</v>
      </c>
      <c r="AF78" s="121" t="n">
        <f aca="false">J78-AE78</f>
        <v>0</v>
      </c>
    </row>
    <row r="79" customFormat="false" ht="69" hidden="false" customHeight="false" outlineLevel="0" collapsed="false">
      <c r="A79" s="86" t="n">
        <v>41760</v>
      </c>
      <c r="B79" s="122" t="s">
        <v>564</v>
      </c>
      <c r="C79" s="75" t="n">
        <v>102</v>
      </c>
      <c r="D79" s="85" t="n">
        <v>201148.39</v>
      </c>
      <c r="E79" s="77" t="n">
        <f aca="false">D79+E78</f>
        <v>164011427.51</v>
      </c>
      <c r="F79" s="78" t="s">
        <v>565</v>
      </c>
      <c r="G79" s="78" t="s">
        <v>302</v>
      </c>
      <c r="H79" s="78" t="s">
        <v>303</v>
      </c>
      <c r="I79" s="78" t="s">
        <v>566</v>
      </c>
      <c r="J79" s="76" t="n">
        <v>201148.39</v>
      </c>
      <c r="K79" s="76" t="n">
        <v>201148.39</v>
      </c>
      <c r="L79" s="76"/>
      <c r="M79" s="80"/>
      <c r="N79" s="80"/>
      <c r="O79" s="79"/>
      <c r="P79" s="79"/>
      <c r="Q79" s="79"/>
      <c r="R79" s="81" t="n">
        <f aca="false">D79-J79</f>
        <v>0</v>
      </c>
      <c r="S79" s="83"/>
      <c r="T79" s="83"/>
      <c r="U79" s="83"/>
      <c r="V79" s="83"/>
      <c r="W79" s="83"/>
      <c r="X79" s="82" t="n">
        <v>201148.39</v>
      </c>
      <c r="Y79" s="82"/>
      <c r="Z79" s="82"/>
      <c r="AA79" s="82"/>
      <c r="AB79" s="82"/>
      <c r="AC79" s="82"/>
      <c r="AD79" s="82"/>
      <c r="AE79" s="83" t="n">
        <f aca="false">SUM(S79:AD79)</f>
        <v>201148.39</v>
      </c>
      <c r="AF79" s="121" t="n">
        <f aca="false">J79-AE79</f>
        <v>0</v>
      </c>
    </row>
    <row r="80" customFormat="false" ht="86.25" hidden="false" customHeight="false" outlineLevel="0" collapsed="false">
      <c r="A80" s="86" t="n">
        <v>41760</v>
      </c>
      <c r="B80" s="122" t="s">
        <v>567</v>
      </c>
      <c r="C80" s="75" t="n">
        <v>102</v>
      </c>
      <c r="D80" s="85" t="n">
        <v>41100</v>
      </c>
      <c r="E80" s="77" t="n">
        <f aca="false">D80+E79</f>
        <v>164052527.51</v>
      </c>
      <c r="F80" s="78" t="s">
        <v>497</v>
      </c>
      <c r="G80" s="78" t="s">
        <v>302</v>
      </c>
      <c r="H80" s="78" t="s">
        <v>303</v>
      </c>
      <c r="I80" s="78" t="s">
        <v>498</v>
      </c>
      <c r="J80" s="76" t="n">
        <v>41100</v>
      </c>
      <c r="K80" s="76" t="n">
        <v>41100</v>
      </c>
      <c r="L80" s="76"/>
      <c r="M80" s="80"/>
      <c r="N80" s="80"/>
      <c r="O80" s="79"/>
      <c r="P80" s="79"/>
      <c r="Q80" s="79"/>
      <c r="R80" s="81" t="n">
        <f aca="false">D80-J80</f>
        <v>0</v>
      </c>
      <c r="S80" s="83"/>
      <c r="T80" s="83"/>
      <c r="U80" s="83"/>
      <c r="V80" s="83"/>
      <c r="W80" s="83"/>
      <c r="X80" s="82" t="n">
        <v>41100</v>
      </c>
      <c r="Y80" s="82"/>
      <c r="Z80" s="82"/>
      <c r="AA80" s="82"/>
      <c r="AB80" s="82"/>
      <c r="AC80" s="82"/>
      <c r="AD80" s="82"/>
      <c r="AE80" s="83" t="n">
        <f aca="false">SUM(S80:AD80)</f>
        <v>41100</v>
      </c>
      <c r="AF80" s="121" t="n">
        <f aca="false">J80-AE80</f>
        <v>0</v>
      </c>
    </row>
    <row r="81" customFormat="false" ht="86.25" hidden="false" customHeight="false" outlineLevel="0" collapsed="false">
      <c r="A81" s="86" t="n">
        <v>41760</v>
      </c>
      <c r="B81" s="122" t="s">
        <v>568</v>
      </c>
      <c r="C81" s="75" t="n">
        <v>102</v>
      </c>
      <c r="D81" s="85" t="n">
        <v>43665.04</v>
      </c>
      <c r="E81" s="77" t="n">
        <f aca="false">D81+E80</f>
        <v>164096192.55</v>
      </c>
      <c r="F81" s="78" t="s">
        <v>497</v>
      </c>
      <c r="G81" s="78" t="s">
        <v>302</v>
      </c>
      <c r="H81" s="78" t="s">
        <v>303</v>
      </c>
      <c r="I81" s="78" t="s">
        <v>498</v>
      </c>
      <c r="J81" s="76" t="n">
        <v>43665.04</v>
      </c>
      <c r="K81" s="76" t="n">
        <v>43665.04</v>
      </c>
      <c r="L81" s="76"/>
      <c r="M81" s="80"/>
      <c r="N81" s="80"/>
      <c r="O81" s="79"/>
      <c r="P81" s="79"/>
      <c r="Q81" s="79"/>
      <c r="R81" s="81" t="n">
        <f aca="false">D81-J81</f>
        <v>0</v>
      </c>
      <c r="S81" s="83"/>
      <c r="T81" s="83"/>
      <c r="U81" s="83"/>
      <c r="V81" s="83"/>
      <c r="W81" s="83"/>
      <c r="X81" s="82" t="n">
        <v>43665.04</v>
      </c>
      <c r="Y81" s="82"/>
      <c r="Z81" s="82"/>
      <c r="AA81" s="82"/>
      <c r="AB81" s="82"/>
      <c r="AC81" s="82"/>
      <c r="AD81" s="82"/>
      <c r="AE81" s="83" t="n">
        <f aca="false">SUM(S81:AD81)</f>
        <v>43665.04</v>
      </c>
      <c r="AF81" s="121" t="n">
        <f aca="false">J81-AE81</f>
        <v>0</v>
      </c>
    </row>
    <row r="82" customFormat="false" ht="69" hidden="false" customHeight="false" outlineLevel="0" collapsed="false">
      <c r="A82" s="86" t="n">
        <v>41760</v>
      </c>
      <c r="B82" s="122" t="s">
        <v>569</v>
      </c>
      <c r="C82" s="75" t="n">
        <v>102</v>
      </c>
      <c r="D82" s="85" t="n">
        <v>102527.6</v>
      </c>
      <c r="E82" s="77" t="n">
        <f aca="false">D82+E81</f>
        <v>164198720.15</v>
      </c>
      <c r="F82" s="78" t="s">
        <v>565</v>
      </c>
      <c r="G82" s="78" t="s">
        <v>302</v>
      </c>
      <c r="H82" s="78" t="s">
        <v>303</v>
      </c>
      <c r="I82" s="78" t="s">
        <v>566</v>
      </c>
      <c r="J82" s="76" t="n">
        <v>102527.6</v>
      </c>
      <c r="K82" s="76" t="n">
        <v>102527.6</v>
      </c>
      <c r="L82" s="76"/>
      <c r="M82" s="80"/>
      <c r="N82" s="80"/>
      <c r="O82" s="79"/>
      <c r="P82" s="79"/>
      <c r="Q82" s="79"/>
      <c r="R82" s="81" t="n">
        <f aca="false">D82-J82</f>
        <v>0</v>
      </c>
      <c r="S82" s="83"/>
      <c r="T82" s="83"/>
      <c r="U82" s="83"/>
      <c r="V82" s="83"/>
      <c r="W82" s="83"/>
      <c r="X82" s="82" t="n">
        <v>102527.6</v>
      </c>
      <c r="Y82" s="82"/>
      <c r="Z82" s="82"/>
      <c r="AA82" s="82"/>
      <c r="AB82" s="82"/>
      <c r="AC82" s="82"/>
      <c r="AD82" s="82"/>
      <c r="AE82" s="83" t="n">
        <f aca="false">SUM(S82:AD82)</f>
        <v>102527.6</v>
      </c>
      <c r="AF82" s="121" t="n">
        <f aca="false">J82-AE82</f>
        <v>0</v>
      </c>
    </row>
    <row r="83" customFormat="false" ht="69" hidden="false" customHeight="false" outlineLevel="0" collapsed="false">
      <c r="A83" s="86" t="n">
        <v>41794</v>
      </c>
      <c r="B83" s="122" t="s">
        <v>570</v>
      </c>
      <c r="C83" s="75" t="n">
        <v>102</v>
      </c>
      <c r="D83" s="85" t="n">
        <v>132937.12</v>
      </c>
      <c r="E83" s="77" t="n">
        <f aca="false">D83+E82</f>
        <v>164331657.27</v>
      </c>
      <c r="F83" s="78" t="s">
        <v>519</v>
      </c>
      <c r="G83" s="78" t="s">
        <v>302</v>
      </c>
      <c r="H83" s="78" t="s">
        <v>303</v>
      </c>
      <c r="I83" s="78" t="s">
        <v>520</v>
      </c>
      <c r="J83" s="76" t="n">
        <v>132937.12</v>
      </c>
      <c r="K83" s="76" t="n">
        <v>132937.12</v>
      </c>
      <c r="L83" s="76"/>
      <c r="M83" s="80"/>
      <c r="N83" s="80"/>
      <c r="O83" s="79"/>
      <c r="P83" s="79"/>
      <c r="Q83" s="79"/>
      <c r="R83" s="81" t="n">
        <f aca="false">D83-J83</f>
        <v>0</v>
      </c>
      <c r="S83" s="83"/>
      <c r="T83" s="83"/>
      <c r="U83" s="83"/>
      <c r="V83" s="83"/>
      <c r="W83" s="83"/>
      <c r="X83" s="82" t="n">
        <v>132937.12</v>
      </c>
      <c r="Y83" s="82"/>
      <c r="Z83" s="82"/>
      <c r="AA83" s="82"/>
      <c r="AB83" s="82"/>
      <c r="AC83" s="82"/>
      <c r="AD83" s="82"/>
      <c r="AE83" s="83" t="n">
        <f aca="false">SUM(S83:AD83)</f>
        <v>132937.12</v>
      </c>
      <c r="AF83" s="121" t="n">
        <f aca="false">J83-AE83</f>
        <v>0</v>
      </c>
    </row>
    <row r="84" customFormat="false" ht="69" hidden="false" customHeight="false" outlineLevel="0" collapsed="false">
      <c r="A84" s="86" t="n">
        <v>41806</v>
      </c>
      <c r="B84" s="122" t="s">
        <v>571</v>
      </c>
      <c r="C84" s="75" t="n">
        <v>102</v>
      </c>
      <c r="D84" s="85" t="n">
        <v>36194.82</v>
      </c>
      <c r="E84" s="77" t="n">
        <f aca="false">D84+E83</f>
        <v>164367852.09</v>
      </c>
      <c r="F84" s="78" t="s">
        <v>301</v>
      </c>
      <c r="G84" s="78" t="s">
        <v>302</v>
      </c>
      <c r="H84" s="78" t="s">
        <v>303</v>
      </c>
      <c r="I84" s="78" t="s">
        <v>304</v>
      </c>
      <c r="J84" s="76" t="n">
        <v>36194.82</v>
      </c>
      <c r="K84" s="76" t="n">
        <v>36194.82</v>
      </c>
      <c r="L84" s="76"/>
      <c r="M84" s="80"/>
      <c r="N84" s="80"/>
      <c r="O84" s="79"/>
      <c r="P84" s="79"/>
      <c r="Q84" s="79"/>
      <c r="R84" s="81" t="n">
        <f aca="false">D84-J84</f>
        <v>0</v>
      </c>
      <c r="S84" s="83"/>
      <c r="T84" s="83"/>
      <c r="U84" s="83"/>
      <c r="V84" s="83"/>
      <c r="W84" s="83"/>
      <c r="X84" s="82" t="n">
        <v>36194.82</v>
      </c>
      <c r="Y84" s="82"/>
      <c r="Z84" s="82"/>
      <c r="AA84" s="82"/>
      <c r="AB84" s="82"/>
      <c r="AC84" s="82"/>
      <c r="AD84" s="82"/>
      <c r="AE84" s="83" t="n">
        <f aca="false">SUM(S84:AD84)</f>
        <v>36194.82</v>
      </c>
      <c r="AF84" s="121" t="n">
        <f aca="false">J84-AE84</f>
        <v>0</v>
      </c>
    </row>
    <row r="85" customFormat="false" ht="69" hidden="false" customHeight="false" outlineLevel="0" collapsed="false">
      <c r="A85" s="86" t="n">
        <v>41791</v>
      </c>
      <c r="B85" s="122" t="s">
        <v>572</v>
      </c>
      <c r="C85" s="75" t="n">
        <v>102</v>
      </c>
      <c r="D85" s="85" t="n">
        <v>1065782.71</v>
      </c>
      <c r="E85" s="77" t="n">
        <f aca="false">D85+E84</f>
        <v>165433634.8</v>
      </c>
      <c r="F85" s="78" t="s">
        <v>301</v>
      </c>
      <c r="G85" s="78" t="s">
        <v>302</v>
      </c>
      <c r="H85" s="78" t="s">
        <v>303</v>
      </c>
      <c r="I85" s="78" t="s">
        <v>304</v>
      </c>
      <c r="J85" s="76" t="n">
        <v>1065782.71</v>
      </c>
      <c r="K85" s="76" t="n">
        <v>1065782.71</v>
      </c>
      <c r="L85" s="76"/>
      <c r="M85" s="80"/>
      <c r="N85" s="80"/>
      <c r="O85" s="79"/>
      <c r="P85" s="79"/>
      <c r="Q85" s="79"/>
      <c r="R85" s="81" t="n">
        <f aca="false">D85-J85</f>
        <v>0</v>
      </c>
      <c r="S85" s="83"/>
      <c r="T85" s="83"/>
      <c r="U85" s="83"/>
      <c r="V85" s="83"/>
      <c r="W85" s="83"/>
      <c r="X85" s="82" t="n">
        <v>1065782.71</v>
      </c>
      <c r="Y85" s="82"/>
      <c r="Z85" s="82"/>
      <c r="AA85" s="82"/>
      <c r="AB85" s="82"/>
      <c r="AC85" s="82"/>
      <c r="AD85" s="82"/>
      <c r="AE85" s="83" t="n">
        <f aca="false">SUM(S85:AD85)</f>
        <v>1065782.71</v>
      </c>
      <c r="AF85" s="121" t="n">
        <f aca="false">J85-AE85</f>
        <v>0</v>
      </c>
    </row>
    <row r="86" customFormat="false" ht="103.5" hidden="false" customHeight="false" outlineLevel="0" collapsed="false">
      <c r="A86" s="86" t="n">
        <v>41809</v>
      </c>
      <c r="B86" s="122" t="s">
        <v>573</v>
      </c>
      <c r="C86" s="75" t="n">
        <v>103</v>
      </c>
      <c r="D86" s="85" t="n">
        <v>267592.32</v>
      </c>
      <c r="E86" s="77" t="n">
        <f aca="false">D86+E85</f>
        <v>165701227.12</v>
      </c>
      <c r="F86" s="78" t="s">
        <v>91</v>
      </c>
      <c r="G86" s="78" t="s">
        <v>272</v>
      </c>
      <c r="H86" s="78" t="s">
        <v>268</v>
      </c>
      <c r="I86" s="78" t="s">
        <v>306</v>
      </c>
      <c r="J86" s="76" t="n">
        <v>267592.32</v>
      </c>
      <c r="K86" s="76"/>
      <c r="L86" s="76" t="n">
        <v>267592.32</v>
      </c>
      <c r="M86" s="80"/>
      <c r="N86" s="80"/>
      <c r="O86" s="79"/>
      <c r="P86" s="79"/>
      <c r="Q86" s="79"/>
      <c r="R86" s="81" t="n">
        <f aca="false">D86-J86</f>
        <v>0</v>
      </c>
      <c r="S86" s="83"/>
      <c r="T86" s="83"/>
      <c r="U86" s="83"/>
      <c r="V86" s="83"/>
      <c r="W86" s="83"/>
      <c r="X86" s="82" t="n">
        <v>267592.32</v>
      </c>
      <c r="Y86" s="82"/>
      <c r="Z86" s="82"/>
      <c r="AA86" s="82"/>
      <c r="AB86" s="82"/>
      <c r="AC86" s="82"/>
      <c r="AD86" s="82"/>
      <c r="AE86" s="83" t="n">
        <f aca="false">SUM(S86:AD86)</f>
        <v>267592.32</v>
      </c>
      <c r="AF86" s="121" t="n">
        <f aca="false">J86-AE86</f>
        <v>0</v>
      </c>
    </row>
    <row r="87" customFormat="false" ht="103.5" hidden="false" customHeight="false" outlineLevel="0" collapsed="false">
      <c r="A87" s="86" t="n">
        <v>41809</v>
      </c>
      <c r="B87" s="122" t="s">
        <v>574</v>
      </c>
      <c r="C87" s="75" t="n">
        <v>103</v>
      </c>
      <c r="D87" s="85" t="n">
        <v>4086391.52</v>
      </c>
      <c r="E87" s="77" t="n">
        <f aca="false">D87+E86</f>
        <v>169787618.64</v>
      </c>
      <c r="F87" s="78" t="s">
        <v>91</v>
      </c>
      <c r="G87" s="78" t="s">
        <v>272</v>
      </c>
      <c r="H87" s="78" t="s">
        <v>268</v>
      </c>
      <c r="I87" s="78" t="s">
        <v>492</v>
      </c>
      <c r="J87" s="76" t="n">
        <v>4086391.52</v>
      </c>
      <c r="K87" s="76"/>
      <c r="L87" s="76" t="n">
        <v>4086391.52</v>
      </c>
      <c r="M87" s="80"/>
      <c r="N87" s="80"/>
      <c r="O87" s="79"/>
      <c r="P87" s="79"/>
      <c r="Q87" s="79"/>
      <c r="R87" s="81" t="n">
        <f aca="false">D87-J87</f>
        <v>0</v>
      </c>
      <c r="S87" s="83"/>
      <c r="T87" s="83"/>
      <c r="U87" s="83"/>
      <c r="V87" s="83"/>
      <c r="W87" s="83"/>
      <c r="X87" s="82" t="n">
        <v>4086391.52</v>
      </c>
      <c r="Y87" s="82"/>
      <c r="Z87" s="82"/>
      <c r="AA87" s="82"/>
      <c r="AB87" s="82"/>
      <c r="AC87" s="82"/>
      <c r="AD87" s="82"/>
      <c r="AE87" s="83" t="n">
        <f aca="false">SUM(S87:AD87)</f>
        <v>4086391.52</v>
      </c>
      <c r="AF87" s="121" t="n">
        <f aca="false">J87-AE87</f>
        <v>0</v>
      </c>
    </row>
    <row r="88" customFormat="false" ht="86.25" hidden="false" customHeight="false" outlineLevel="0" collapsed="false">
      <c r="A88" s="86" t="n">
        <v>41820</v>
      </c>
      <c r="B88" s="122" t="s">
        <v>575</v>
      </c>
      <c r="C88" s="75" t="n">
        <v>102</v>
      </c>
      <c r="D88" s="85" t="n">
        <v>9707508.6</v>
      </c>
      <c r="E88" s="77" t="n">
        <f aca="false">D88+E87</f>
        <v>179495127.24</v>
      </c>
      <c r="F88" s="78" t="s">
        <v>497</v>
      </c>
      <c r="G88" s="78" t="s">
        <v>302</v>
      </c>
      <c r="H88" s="78" t="s">
        <v>303</v>
      </c>
      <c r="I88" s="78" t="s">
        <v>498</v>
      </c>
      <c r="J88" s="76" t="n">
        <v>9707508.6</v>
      </c>
      <c r="K88" s="76" t="n">
        <v>9707508.6</v>
      </c>
      <c r="L88" s="76"/>
      <c r="M88" s="80"/>
      <c r="N88" s="80"/>
      <c r="O88" s="79"/>
      <c r="P88" s="79"/>
      <c r="Q88" s="79"/>
      <c r="R88" s="81" t="n">
        <f aca="false">D88-J88</f>
        <v>0</v>
      </c>
      <c r="S88" s="83"/>
      <c r="T88" s="83"/>
      <c r="U88" s="83"/>
      <c r="V88" s="83"/>
      <c r="W88" s="83"/>
      <c r="X88" s="82"/>
      <c r="Y88" s="82" t="n">
        <v>9707508.6</v>
      </c>
      <c r="Z88" s="82"/>
      <c r="AA88" s="82"/>
      <c r="AB88" s="82"/>
      <c r="AC88" s="82"/>
      <c r="AD88" s="82"/>
      <c r="AE88" s="83" t="n">
        <f aca="false">SUM(S88:AD88)</f>
        <v>9707508.6</v>
      </c>
      <c r="AF88" s="121" t="n">
        <f aca="false">J88-AE88</f>
        <v>0</v>
      </c>
    </row>
    <row r="89" customFormat="false" ht="86.25" hidden="false" customHeight="false" outlineLevel="0" collapsed="false">
      <c r="A89" s="86" t="n">
        <v>41834</v>
      </c>
      <c r="B89" s="122" t="s">
        <v>576</v>
      </c>
      <c r="C89" s="75" t="n">
        <v>102</v>
      </c>
      <c r="D89" s="85" t="n">
        <v>122552.64</v>
      </c>
      <c r="E89" s="77" t="n">
        <f aca="false">D89+E88</f>
        <v>179617679.88</v>
      </c>
      <c r="F89" s="78" t="s">
        <v>497</v>
      </c>
      <c r="G89" s="78" t="s">
        <v>302</v>
      </c>
      <c r="H89" s="78" t="s">
        <v>303</v>
      </c>
      <c r="I89" s="78" t="s">
        <v>498</v>
      </c>
      <c r="J89" s="76" t="n">
        <v>122552.64</v>
      </c>
      <c r="K89" s="76" t="n">
        <v>122552.64</v>
      </c>
      <c r="L89" s="76"/>
      <c r="M89" s="80"/>
      <c r="N89" s="80"/>
      <c r="O89" s="79"/>
      <c r="P89" s="79"/>
      <c r="Q89" s="79"/>
      <c r="R89" s="81" t="n">
        <f aca="false">D89-J89</f>
        <v>0</v>
      </c>
      <c r="S89" s="83"/>
      <c r="T89" s="83"/>
      <c r="U89" s="83"/>
      <c r="V89" s="83"/>
      <c r="W89" s="83"/>
      <c r="X89" s="82"/>
      <c r="Y89" s="82" t="n">
        <v>122552.64</v>
      </c>
      <c r="Z89" s="82"/>
      <c r="AA89" s="82"/>
      <c r="AB89" s="82"/>
      <c r="AC89" s="82"/>
      <c r="AD89" s="82"/>
      <c r="AE89" s="83" t="n">
        <f aca="false">SUM(S89:AD89)</f>
        <v>122552.64</v>
      </c>
      <c r="AF89" s="121" t="n">
        <f aca="false">J89-AE89</f>
        <v>0</v>
      </c>
    </row>
    <row r="90" customFormat="false" ht="103.5" hidden="false" customHeight="false" outlineLevel="0" collapsed="false">
      <c r="A90" s="86" t="n">
        <v>41827</v>
      </c>
      <c r="B90" s="122" t="s">
        <v>577</v>
      </c>
      <c r="C90" s="75" t="n">
        <v>103</v>
      </c>
      <c r="D90" s="85" t="n">
        <v>26676.64</v>
      </c>
      <c r="E90" s="77" t="n">
        <f aca="false">D90+E89</f>
        <v>179644356.52</v>
      </c>
      <c r="F90" s="78" t="s">
        <v>106</v>
      </c>
      <c r="G90" s="78" t="s">
        <v>272</v>
      </c>
      <c r="H90" s="78" t="s">
        <v>268</v>
      </c>
      <c r="I90" s="78" t="s">
        <v>391</v>
      </c>
      <c r="J90" s="76" t="n">
        <v>26676.64</v>
      </c>
      <c r="K90" s="76"/>
      <c r="L90" s="76" t="n">
        <v>26676.64</v>
      </c>
      <c r="M90" s="80"/>
      <c r="N90" s="80"/>
      <c r="O90" s="79"/>
      <c r="P90" s="79"/>
      <c r="Q90" s="79"/>
      <c r="R90" s="81" t="n">
        <f aca="false">D90-J90</f>
        <v>0</v>
      </c>
      <c r="S90" s="83"/>
      <c r="T90" s="83"/>
      <c r="U90" s="83"/>
      <c r="V90" s="83"/>
      <c r="W90" s="83"/>
      <c r="X90" s="82"/>
      <c r="Y90" s="82" t="n">
        <v>26676.64</v>
      </c>
      <c r="Z90" s="82"/>
      <c r="AA90" s="82"/>
      <c r="AB90" s="82"/>
      <c r="AC90" s="82"/>
      <c r="AD90" s="82"/>
      <c r="AE90" s="83" t="n">
        <f aca="false">SUM(S90:AD90)</f>
        <v>26676.64</v>
      </c>
      <c r="AF90" s="121" t="n">
        <f aca="false">J90-AE90</f>
        <v>0</v>
      </c>
    </row>
    <row r="91" customFormat="false" ht="86.25" hidden="false" customHeight="false" outlineLevel="0" collapsed="false">
      <c r="A91" s="86" t="n">
        <v>41831</v>
      </c>
      <c r="B91" s="122" t="s">
        <v>578</v>
      </c>
      <c r="C91" s="75" t="n">
        <v>102</v>
      </c>
      <c r="D91" s="85" t="n">
        <v>28300000</v>
      </c>
      <c r="E91" s="77" t="n">
        <f aca="false">D91+E90</f>
        <v>207944356.52</v>
      </c>
      <c r="F91" s="78" t="s">
        <v>55</v>
      </c>
      <c r="G91" s="78" t="s">
        <v>357</v>
      </c>
      <c r="H91" s="78" t="s">
        <v>303</v>
      </c>
      <c r="I91" s="78" t="s">
        <v>540</v>
      </c>
      <c r="J91" s="76" t="n">
        <v>28300000</v>
      </c>
      <c r="K91" s="76" t="n">
        <v>28300000</v>
      </c>
      <c r="L91" s="76"/>
      <c r="M91" s="80"/>
      <c r="N91" s="80"/>
      <c r="O91" s="79"/>
      <c r="P91" s="79"/>
      <c r="Q91" s="79"/>
      <c r="R91" s="81" t="n">
        <f aca="false">D91-J91</f>
        <v>0</v>
      </c>
      <c r="S91" s="83"/>
      <c r="T91" s="83"/>
      <c r="U91" s="83"/>
      <c r="V91" s="83"/>
      <c r="W91" s="83"/>
      <c r="X91" s="82"/>
      <c r="Y91" s="82" t="n">
        <v>28300000</v>
      </c>
      <c r="Z91" s="82"/>
      <c r="AA91" s="82"/>
      <c r="AB91" s="82"/>
      <c r="AC91" s="82"/>
      <c r="AD91" s="82"/>
      <c r="AE91" s="83" t="n">
        <f aca="false">SUM(S91:AD91)</f>
        <v>28300000</v>
      </c>
      <c r="AF91" s="121" t="n">
        <f aca="false">J91-AE91</f>
        <v>0</v>
      </c>
    </row>
    <row r="92" customFormat="false" ht="86.25" hidden="false" customHeight="false" outlineLevel="0" collapsed="false">
      <c r="A92" s="86" t="n">
        <v>41821</v>
      </c>
      <c r="B92" s="122" t="s">
        <v>579</v>
      </c>
      <c r="C92" s="75" t="n">
        <v>102</v>
      </c>
      <c r="D92" s="85" t="n">
        <v>743333.33</v>
      </c>
      <c r="E92" s="77" t="n">
        <f aca="false">D92+E91</f>
        <v>208687689.85</v>
      </c>
      <c r="F92" s="78" t="s">
        <v>497</v>
      </c>
      <c r="G92" s="78" t="s">
        <v>302</v>
      </c>
      <c r="H92" s="78" t="s">
        <v>303</v>
      </c>
      <c r="I92" s="78" t="s">
        <v>498</v>
      </c>
      <c r="J92" s="76" t="n">
        <v>743333.33</v>
      </c>
      <c r="K92" s="76" t="n">
        <v>743333.33</v>
      </c>
      <c r="L92" s="76"/>
      <c r="M92" s="80"/>
      <c r="N92" s="80"/>
      <c r="O92" s="79"/>
      <c r="P92" s="79"/>
      <c r="Q92" s="79"/>
      <c r="R92" s="81" t="n">
        <f aca="false">D92-J92</f>
        <v>0</v>
      </c>
      <c r="S92" s="83"/>
      <c r="T92" s="83"/>
      <c r="U92" s="83"/>
      <c r="V92" s="83"/>
      <c r="W92" s="83"/>
      <c r="X92" s="82"/>
      <c r="Y92" s="82" t="n">
        <v>743333.33</v>
      </c>
      <c r="Z92" s="82"/>
      <c r="AA92" s="82"/>
      <c r="AB92" s="82"/>
      <c r="AC92" s="82"/>
      <c r="AD92" s="82"/>
      <c r="AE92" s="83" t="n">
        <f aca="false">SUM(S92:AD92)</f>
        <v>743333.33</v>
      </c>
      <c r="AF92" s="121" t="n">
        <f aca="false">J92-AE92</f>
        <v>0</v>
      </c>
    </row>
    <row r="93" customFormat="false" ht="69" hidden="false" customHeight="false" outlineLevel="0" collapsed="false">
      <c r="A93" s="123" t="n">
        <v>41821</v>
      </c>
      <c r="B93" s="125" t="s">
        <v>580</v>
      </c>
      <c r="C93" s="75" t="n">
        <v>102</v>
      </c>
      <c r="D93" s="85" t="n">
        <v>21491.91</v>
      </c>
      <c r="E93" s="77" t="n">
        <f aca="false">D93+E91</f>
        <v>207965848.43</v>
      </c>
      <c r="F93" s="78" t="s">
        <v>329</v>
      </c>
      <c r="G93" s="78" t="s">
        <v>302</v>
      </c>
      <c r="H93" s="78" t="s">
        <v>303</v>
      </c>
      <c r="I93" s="78" t="s">
        <v>330</v>
      </c>
      <c r="J93" s="126" t="n">
        <v>21491.91</v>
      </c>
      <c r="K93" s="76" t="n">
        <v>21491.91</v>
      </c>
      <c r="L93" s="76"/>
      <c r="M93" s="80"/>
      <c r="N93" s="80"/>
      <c r="O93" s="79"/>
      <c r="P93" s="79"/>
      <c r="Q93" s="79"/>
      <c r="R93" s="81" t="n">
        <f aca="false">D93-J93</f>
        <v>0</v>
      </c>
      <c r="S93" s="83"/>
      <c r="T93" s="83"/>
      <c r="U93" s="83"/>
      <c r="V93" s="83"/>
      <c r="W93" s="83"/>
      <c r="X93" s="82"/>
      <c r="Y93" s="82"/>
      <c r="Z93" s="82"/>
      <c r="AA93" s="82"/>
      <c r="AB93" s="82"/>
      <c r="AC93" s="82"/>
      <c r="AD93" s="82" t="n">
        <v>21491.91</v>
      </c>
      <c r="AE93" s="83" t="n">
        <f aca="false">SUM(S93:AD93)</f>
        <v>21491.91</v>
      </c>
      <c r="AF93" s="121" t="n">
        <f aca="false">J93-AE93</f>
        <v>0</v>
      </c>
    </row>
    <row r="94" customFormat="false" ht="86.25" hidden="false" customHeight="false" outlineLevel="0" collapsed="false">
      <c r="A94" s="86" t="n">
        <v>41821</v>
      </c>
      <c r="B94" s="122" t="s">
        <v>581</v>
      </c>
      <c r="C94" s="75" t="n">
        <v>102</v>
      </c>
      <c r="D94" s="85" t="n">
        <v>70932.66</v>
      </c>
      <c r="E94" s="77" t="n">
        <f aca="false">D94+E92</f>
        <v>208758622.51</v>
      </c>
      <c r="F94" s="78" t="s">
        <v>497</v>
      </c>
      <c r="G94" s="78" t="s">
        <v>302</v>
      </c>
      <c r="H94" s="78" t="s">
        <v>303</v>
      </c>
      <c r="I94" s="78" t="s">
        <v>498</v>
      </c>
      <c r="J94" s="76" t="n">
        <v>70932.66</v>
      </c>
      <c r="K94" s="76" t="n">
        <v>70932.66</v>
      </c>
      <c r="L94" s="76"/>
      <c r="M94" s="80"/>
      <c r="N94" s="80"/>
      <c r="O94" s="79"/>
      <c r="P94" s="79"/>
      <c r="Q94" s="79"/>
      <c r="R94" s="81" t="n">
        <f aca="false">D94-J94</f>
        <v>0</v>
      </c>
      <c r="S94" s="83"/>
      <c r="T94" s="83"/>
      <c r="U94" s="83"/>
      <c r="V94" s="83"/>
      <c r="W94" s="83"/>
      <c r="X94" s="82"/>
      <c r="Y94" s="82" t="n">
        <v>70932.66</v>
      </c>
      <c r="Z94" s="82"/>
      <c r="AA94" s="82"/>
      <c r="AB94" s="82"/>
      <c r="AC94" s="82"/>
      <c r="AD94" s="82"/>
      <c r="AE94" s="83" t="n">
        <f aca="false">SUM(S94:AD94)</f>
        <v>70932.66</v>
      </c>
      <c r="AF94" s="121" t="n">
        <f aca="false">J94-AE94</f>
        <v>0</v>
      </c>
    </row>
    <row r="95" customFormat="false" ht="86.25" hidden="false" customHeight="false" outlineLevel="0" collapsed="false">
      <c r="A95" s="86" t="n">
        <v>41821</v>
      </c>
      <c r="B95" s="122" t="s">
        <v>582</v>
      </c>
      <c r="C95" s="75" t="n">
        <v>102</v>
      </c>
      <c r="D95" s="85" t="n">
        <v>53098.84</v>
      </c>
      <c r="E95" s="77" t="n">
        <f aca="false">D95+E94</f>
        <v>208811721.35</v>
      </c>
      <c r="F95" s="78" t="s">
        <v>497</v>
      </c>
      <c r="G95" s="78" t="s">
        <v>302</v>
      </c>
      <c r="H95" s="78" t="s">
        <v>303</v>
      </c>
      <c r="I95" s="78" t="s">
        <v>498</v>
      </c>
      <c r="J95" s="76" t="n">
        <v>53098.84</v>
      </c>
      <c r="K95" s="76" t="n">
        <v>53098.84</v>
      </c>
      <c r="L95" s="76"/>
      <c r="M95" s="80"/>
      <c r="N95" s="80"/>
      <c r="O95" s="79"/>
      <c r="P95" s="79"/>
      <c r="Q95" s="79"/>
      <c r="R95" s="81" t="n">
        <f aca="false">D95-J95</f>
        <v>0</v>
      </c>
      <c r="S95" s="83"/>
      <c r="T95" s="83"/>
      <c r="U95" s="83"/>
      <c r="V95" s="83"/>
      <c r="W95" s="83"/>
      <c r="X95" s="82"/>
      <c r="Y95" s="82"/>
      <c r="Z95" s="82" t="n">
        <v>53098.84</v>
      </c>
      <c r="AA95" s="82"/>
      <c r="AB95" s="82"/>
      <c r="AC95" s="82"/>
      <c r="AD95" s="82"/>
      <c r="AE95" s="83" t="n">
        <f aca="false">SUM(S95:AD95)</f>
        <v>53098.84</v>
      </c>
      <c r="AF95" s="121" t="n">
        <f aca="false">J95-AE95</f>
        <v>0</v>
      </c>
    </row>
    <row r="96" customFormat="false" ht="103.5" hidden="false" customHeight="false" outlineLevel="0" collapsed="false">
      <c r="A96" s="86" t="n">
        <v>41856</v>
      </c>
      <c r="B96" s="122" t="s">
        <v>583</v>
      </c>
      <c r="C96" s="75" t="n">
        <v>103</v>
      </c>
      <c r="D96" s="85" t="n">
        <v>7032747.4</v>
      </c>
      <c r="E96" s="77" t="n">
        <f aca="false">D96+E95</f>
        <v>215844468.75</v>
      </c>
      <c r="F96" s="78" t="s">
        <v>584</v>
      </c>
      <c r="G96" s="78" t="s">
        <v>585</v>
      </c>
      <c r="H96" s="78" t="s">
        <v>268</v>
      </c>
      <c r="I96" s="78" t="s">
        <v>586</v>
      </c>
      <c r="J96" s="76" t="n">
        <v>7032747.4</v>
      </c>
      <c r="K96" s="76"/>
      <c r="L96" s="76" t="n">
        <v>7032747.4</v>
      </c>
      <c r="M96" s="80"/>
      <c r="N96" s="80"/>
      <c r="O96" s="79"/>
      <c r="P96" s="79"/>
      <c r="Q96" s="79"/>
      <c r="R96" s="81" t="n">
        <f aca="false">D96-J96</f>
        <v>0</v>
      </c>
      <c r="S96" s="83"/>
      <c r="T96" s="83"/>
      <c r="U96" s="83"/>
      <c r="V96" s="83"/>
      <c r="W96" s="83"/>
      <c r="X96" s="82"/>
      <c r="Y96" s="82"/>
      <c r="Z96" s="82" t="n">
        <v>7032747.4</v>
      </c>
      <c r="AA96" s="82"/>
      <c r="AB96" s="82"/>
      <c r="AC96" s="82"/>
      <c r="AD96" s="82"/>
      <c r="AE96" s="83" t="n">
        <f aca="false">SUM(S96:AD96)</f>
        <v>7032747.4</v>
      </c>
      <c r="AF96" s="121" t="n">
        <f aca="false">J96-AE96</f>
        <v>0</v>
      </c>
    </row>
    <row r="97" customFormat="false" ht="103.5" hidden="false" customHeight="false" outlineLevel="0" collapsed="false">
      <c r="A97" s="86" t="n">
        <v>41852</v>
      </c>
      <c r="B97" s="122" t="s">
        <v>587</v>
      </c>
      <c r="C97" s="75" t="n">
        <v>103</v>
      </c>
      <c r="D97" s="85" t="n">
        <v>1481458.2</v>
      </c>
      <c r="E97" s="77" t="n">
        <f aca="false">D97+E96</f>
        <v>217325926.95</v>
      </c>
      <c r="F97" s="78" t="s">
        <v>266</v>
      </c>
      <c r="G97" s="78" t="s">
        <v>267</v>
      </c>
      <c r="H97" s="78" t="s">
        <v>268</v>
      </c>
      <c r="I97" s="78" t="s">
        <v>269</v>
      </c>
      <c r="J97" s="76" t="n">
        <v>1481458.2</v>
      </c>
      <c r="K97" s="76"/>
      <c r="L97" s="76" t="n">
        <v>1481458.2</v>
      </c>
      <c r="M97" s="80"/>
      <c r="N97" s="80"/>
      <c r="O97" s="79"/>
      <c r="P97" s="79"/>
      <c r="Q97" s="79"/>
      <c r="R97" s="81" t="n">
        <f aca="false">D97-J97</f>
        <v>0</v>
      </c>
      <c r="S97" s="83"/>
      <c r="T97" s="83"/>
      <c r="U97" s="83"/>
      <c r="V97" s="83"/>
      <c r="W97" s="83"/>
      <c r="X97" s="82"/>
      <c r="Y97" s="82"/>
      <c r="Z97" s="82"/>
      <c r="AA97" s="82"/>
      <c r="AB97" s="82" t="n">
        <v>1481458.2</v>
      </c>
      <c r="AC97" s="82"/>
      <c r="AD97" s="82"/>
      <c r="AE97" s="83" t="n">
        <f aca="false">SUM(S97:AD97)</f>
        <v>1481458.2</v>
      </c>
      <c r="AF97" s="121" t="n">
        <f aca="false">J97-AE97</f>
        <v>0</v>
      </c>
    </row>
    <row r="98" customFormat="false" ht="103.5" hidden="false" customHeight="false" outlineLevel="0" collapsed="false">
      <c r="A98" s="86" t="n">
        <v>41852</v>
      </c>
      <c r="B98" s="122" t="s">
        <v>588</v>
      </c>
      <c r="C98" s="75" t="n">
        <v>103</v>
      </c>
      <c r="D98" s="85" t="n">
        <v>747245</v>
      </c>
      <c r="E98" s="77" t="n">
        <f aca="false">D98+E97</f>
        <v>218073171.95</v>
      </c>
      <c r="F98" s="78" t="s">
        <v>266</v>
      </c>
      <c r="G98" s="78" t="s">
        <v>267</v>
      </c>
      <c r="H98" s="78" t="s">
        <v>268</v>
      </c>
      <c r="I98" s="78" t="s">
        <v>269</v>
      </c>
      <c r="J98" s="76" t="n">
        <v>747245</v>
      </c>
      <c r="K98" s="76"/>
      <c r="L98" s="76" t="n">
        <v>747245</v>
      </c>
      <c r="M98" s="80"/>
      <c r="N98" s="80"/>
      <c r="O98" s="79"/>
      <c r="P98" s="79"/>
      <c r="Q98" s="79"/>
      <c r="R98" s="81" t="n">
        <f aca="false">D98-J98</f>
        <v>0</v>
      </c>
      <c r="S98" s="83"/>
      <c r="T98" s="83"/>
      <c r="U98" s="83"/>
      <c r="V98" s="83"/>
      <c r="W98" s="83"/>
      <c r="X98" s="82"/>
      <c r="Y98" s="82"/>
      <c r="Z98" s="82"/>
      <c r="AA98" s="82"/>
      <c r="AB98" s="82" t="n">
        <v>747245</v>
      </c>
      <c r="AC98" s="82"/>
      <c r="AD98" s="82"/>
      <c r="AE98" s="83" t="n">
        <f aca="false">SUM(S98:AD98)</f>
        <v>747245</v>
      </c>
      <c r="AF98" s="121" t="n">
        <f aca="false">J98-AE98</f>
        <v>0</v>
      </c>
    </row>
    <row r="99" customFormat="false" ht="103.5" hidden="false" customHeight="false" outlineLevel="0" collapsed="false">
      <c r="A99" s="86" t="n">
        <v>41852</v>
      </c>
      <c r="B99" s="122" t="s">
        <v>589</v>
      </c>
      <c r="C99" s="75" t="n">
        <v>103</v>
      </c>
      <c r="D99" s="85" t="n">
        <v>179000</v>
      </c>
      <c r="E99" s="77" t="n">
        <f aca="false">D99+E98</f>
        <v>218252171.95</v>
      </c>
      <c r="F99" s="78" t="s">
        <v>266</v>
      </c>
      <c r="G99" s="78" t="s">
        <v>267</v>
      </c>
      <c r="H99" s="78" t="s">
        <v>268</v>
      </c>
      <c r="I99" s="78" t="s">
        <v>269</v>
      </c>
      <c r="J99" s="76" t="n">
        <v>179000</v>
      </c>
      <c r="K99" s="76"/>
      <c r="L99" s="76" t="n">
        <v>179000</v>
      </c>
      <c r="M99" s="80"/>
      <c r="N99" s="80"/>
      <c r="O99" s="79"/>
      <c r="P99" s="79"/>
      <c r="Q99" s="79"/>
      <c r="R99" s="81" t="n">
        <f aca="false">D99-J99</f>
        <v>0</v>
      </c>
      <c r="S99" s="83"/>
      <c r="T99" s="83"/>
      <c r="U99" s="83"/>
      <c r="V99" s="83"/>
      <c r="W99" s="83"/>
      <c r="X99" s="82"/>
      <c r="Y99" s="82"/>
      <c r="Z99" s="82"/>
      <c r="AA99" s="82"/>
      <c r="AB99" s="82" t="n">
        <v>179000</v>
      </c>
      <c r="AC99" s="82"/>
      <c r="AD99" s="82"/>
      <c r="AE99" s="83" t="n">
        <f aca="false">SUM(S99:AD99)</f>
        <v>179000</v>
      </c>
      <c r="AF99" s="121" t="n">
        <f aca="false">J99-AE99</f>
        <v>0</v>
      </c>
    </row>
    <row r="100" customFormat="false" ht="103.5" hidden="false" customHeight="false" outlineLevel="0" collapsed="false">
      <c r="A100" s="86" t="n">
        <v>41852</v>
      </c>
      <c r="B100" s="122" t="s">
        <v>590</v>
      </c>
      <c r="C100" s="75" t="n">
        <v>103</v>
      </c>
      <c r="D100" s="85" t="n">
        <v>3330</v>
      </c>
      <c r="E100" s="77" t="n">
        <f aca="false">D100+E99</f>
        <v>218255501.95</v>
      </c>
      <c r="F100" s="78" t="s">
        <v>144</v>
      </c>
      <c r="G100" s="78" t="s">
        <v>272</v>
      </c>
      <c r="H100" s="78" t="s">
        <v>268</v>
      </c>
      <c r="I100" s="78" t="s">
        <v>591</v>
      </c>
      <c r="J100" s="76" t="n">
        <v>3330</v>
      </c>
      <c r="K100" s="76"/>
      <c r="L100" s="76" t="n">
        <v>3330</v>
      </c>
      <c r="M100" s="80"/>
      <c r="N100" s="80"/>
      <c r="O100" s="79"/>
      <c r="P100" s="79"/>
      <c r="Q100" s="79"/>
      <c r="R100" s="81" t="n">
        <f aca="false">D100-J100</f>
        <v>0</v>
      </c>
      <c r="S100" s="83"/>
      <c r="T100" s="83"/>
      <c r="U100" s="83"/>
      <c r="V100" s="83"/>
      <c r="W100" s="83"/>
      <c r="X100" s="82"/>
      <c r="Y100" s="82"/>
      <c r="Z100" s="82" t="n">
        <v>3330</v>
      </c>
      <c r="AA100" s="82"/>
      <c r="AB100" s="82"/>
      <c r="AC100" s="82"/>
      <c r="AD100" s="82"/>
      <c r="AE100" s="83" t="n">
        <f aca="false">SUM(S100:AD100)</f>
        <v>3330</v>
      </c>
      <c r="AF100" s="121" t="n">
        <f aca="false">J100-AE100</f>
        <v>0</v>
      </c>
    </row>
    <row r="101" customFormat="false" ht="103.5" hidden="false" customHeight="false" outlineLevel="0" collapsed="false">
      <c r="A101" s="86" t="n">
        <v>41852</v>
      </c>
      <c r="B101" s="122" t="s">
        <v>592</v>
      </c>
      <c r="C101" s="75" t="n">
        <v>103</v>
      </c>
      <c r="D101" s="85" t="n">
        <v>10483.44</v>
      </c>
      <c r="E101" s="77" t="n">
        <f aca="false">D101+E100</f>
        <v>218265985.39</v>
      </c>
      <c r="F101" s="78" t="s">
        <v>27</v>
      </c>
      <c r="G101" s="78" t="s">
        <v>272</v>
      </c>
      <c r="H101" s="78" t="s">
        <v>268</v>
      </c>
      <c r="I101" s="78" t="s">
        <v>593</v>
      </c>
      <c r="J101" s="76" t="n">
        <v>10483.44</v>
      </c>
      <c r="K101" s="76"/>
      <c r="L101" s="76" t="n">
        <v>10483.44</v>
      </c>
      <c r="M101" s="80"/>
      <c r="N101" s="80"/>
      <c r="O101" s="79"/>
      <c r="P101" s="79"/>
      <c r="Q101" s="79"/>
      <c r="R101" s="81" t="n">
        <f aca="false">D101-J101</f>
        <v>0</v>
      </c>
      <c r="S101" s="83"/>
      <c r="T101" s="83"/>
      <c r="U101" s="83"/>
      <c r="V101" s="83"/>
      <c r="W101" s="83"/>
      <c r="X101" s="82"/>
      <c r="Y101" s="82"/>
      <c r="Z101" s="82" t="n">
        <v>10483.44</v>
      </c>
      <c r="AA101" s="82"/>
      <c r="AB101" s="82"/>
      <c r="AC101" s="82"/>
      <c r="AD101" s="82"/>
      <c r="AE101" s="83" t="n">
        <f aca="false">SUM(S101:AD101)</f>
        <v>10483.44</v>
      </c>
      <c r="AF101" s="121" t="n">
        <f aca="false">J101-AE101</f>
        <v>0</v>
      </c>
    </row>
    <row r="102" customFormat="false" ht="103.5" hidden="false" customHeight="false" outlineLevel="0" collapsed="false">
      <c r="A102" s="86" t="n">
        <v>41852</v>
      </c>
      <c r="B102" s="122" t="s">
        <v>594</v>
      </c>
      <c r="C102" s="75" t="n">
        <v>103</v>
      </c>
      <c r="D102" s="85" t="n">
        <v>52407.66</v>
      </c>
      <c r="E102" s="77" t="n">
        <f aca="false">D102+E101</f>
        <v>218318393.05</v>
      </c>
      <c r="F102" s="78" t="s">
        <v>145</v>
      </c>
      <c r="G102" s="78" t="s">
        <v>272</v>
      </c>
      <c r="H102" s="78" t="s">
        <v>268</v>
      </c>
      <c r="I102" s="78" t="s">
        <v>595</v>
      </c>
      <c r="J102" s="76" t="n">
        <v>52407.66</v>
      </c>
      <c r="K102" s="76"/>
      <c r="L102" s="76" t="n">
        <v>52407.66</v>
      </c>
      <c r="M102" s="80"/>
      <c r="N102" s="80"/>
      <c r="O102" s="79"/>
      <c r="P102" s="79"/>
      <c r="Q102" s="79"/>
      <c r="R102" s="81" t="n">
        <f aca="false">D102-J102</f>
        <v>0</v>
      </c>
      <c r="S102" s="83"/>
      <c r="T102" s="83"/>
      <c r="U102" s="83"/>
      <c r="V102" s="83"/>
      <c r="W102" s="83"/>
      <c r="X102" s="82"/>
      <c r="Y102" s="82"/>
      <c r="Z102" s="82" t="n">
        <v>52407.66</v>
      </c>
      <c r="AA102" s="82"/>
      <c r="AB102" s="82"/>
      <c r="AC102" s="82"/>
      <c r="AD102" s="82"/>
      <c r="AE102" s="83" t="n">
        <f aca="false">SUM(S102:AD102)</f>
        <v>52407.66</v>
      </c>
      <c r="AF102" s="121" t="n">
        <f aca="false">J102-AE102</f>
        <v>0</v>
      </c>
    </row>
    <row r="103" customFormat="false" ht="103.5" hidden="false" customHeight="false" outlineLevel="0" collapsed="false">
      <c r="A103" s="86" t="n">
        <v>41852</v>
      </c>
      <c r="B103" s="122" t="s">
        <v>596</v>
      </c>
      <c r="C103" s="75" t="n">
        <v>103</v>
      </c>
      <c r="D103" s="85" t="n">
        <v>29873.27</v>
      </c>
      <c r="E103" s="77" t="n">
        <f aca="false">D103+E102</f>
        <v>218348266.32</v>
      </c>
      <c r="F103" s="78" t="s">
        <v>146</v>
      </c>
      <c r="G103" s="78" t="s">
        <v>272</v>
      </c>
      <c r="H103" s="78" t="s">
        <v>268</v>
      </c>
      <c r="I103" s="78" t="s">
        <v>597</v>
      </c>
      <c r="J103" s="76" t="n">
        <v>29873.27</v>
      </c>
      <c r="K103" s="76"/>
      <c r="L103" s="76" t="n">
        <v>29873.27</v>
      </c>
      <c r="M103" s="80"/>
      <c r="N103" s="80"/>
      <c r="O103" s="79"/>
      <c r="P103" s="79"/>
      <c r="Q103" s="79"/>
      <c r="R103" s="81" t="n">
        <f aca="false">D103-J103</f>
        <v>0</v>
      </c>
      <c r="S103" s="83"/>
      <c r="T103" s="83"/>
      <c r="U103" s="83"/>
      <c r="V103" s="83"/>
      <c r="W103" s="83"/>
      <c r="X103" s="82"/>
      <c r="Y103" s="82"/>
      <c r="Z103" s="82" t="n">
        <v>29873.27</v>
      </c>
      <c r="AA103" s="82"/>
      <c r="AB103" s="82"/>
      <c r="AC103" s="82"/>
      <c r="AD103" s="82"/>
      <c r="AE103" s="83" t="n">
        <f aca="false">SUM(S103:AD103)</f>
        <v>29873.27</v>
      </c>
      <c r="AF103" s="121" t="n">
        <f aca="false">J103-AE103</f>
        <v>0</v>
      </c>
    </row>
    <row r="104" customFormat="false" ht="103.5" hidden="false" customHeight="false" outlineLevel="0" collapsed="false">
      <c r="A104" s="86" t="n">
        <v>41852</v>
      </c>
      <c r="B104" s="122" t="s">
        <v>598</v>
      </c>
      <c r="C104" s="75" t="n">
        <v>103</v>
      </c>
      <c r="D104" s="85" t="n">
        <v>8961199.96</v>
      </c>
      <c r="E104" s="77" t="n">
        <f aca="false">D104+E103</f>
        <v>227309466.28</v>
      </c>
      <c r="F104" s="78" t="s">
        <v>89</v>
      </c>
      <c r="G104" s="78" t="s">
        <v>272</v>
      </c>
      <c r="H104" s="78" t="s">
        <v>268</v>
      </c>
      <c r="I104" s="78" t="s">
        <v>292</v>
      </c>
      <c r="J104" s="76" t="n">
        <v>8961199.96</v>
      </c>
      <c r="K104" s="76"/>
      <c r="L104" s="76" t="n">
        <v>8961199.96</v>
      </c>
      <c r="M104" s="80"/>
      <c r="N104" s="80"/>
      <c r="O104" s="79"/>
      <c r="P104" s="79"/>
      <c r="Q104" s="79"/>
      <c r="R104" s="81" t="n">
        <f aca="false">D104-J104</f>
        <v>0</v>
      </c>
      <c r="S104" s="83"/>
      <c r="T104" s="83"/>
      <c r="U104" s="83"/>
      <c r="V104" s="83"/>
      <c r="W104" s="83"/>
      <c r="X104" s="82"/>
      <c r="Y104" s="82"/>
      <c r="Z104" s="82" t="n">
        <v>8961199.96</v>
      </c>
      <c r="AA104" s="82"/>
      <c r="AB104" s="82"/>
      <c r="AC104" s="82"/>
      <c r="AD104" s="82"/>
      <c r="AE104" s="83" t="n">
        <f aca="false">SUM(S104:AD104)</f>
        <v>8961199.96</v>
      </c>
      <c r="AF104" s="121" t="n">
        <f aca="false">J104-AE104</f>
        <v>0</v>
      </c>
    </row>
    <row r="105" customFormat="false" ht="86.25" hidden="false" customHeight="false" outlineLevel="0" collapsed="false">
      <c r="A105" s="86" t="n">
        <v>41852</v>
      </c>
      <c r="B105" s="122" t="s">
        <v>599</v>
      </c>
      <c r="C105" s="75" t="n">
        <v>102</v>
      </c>
      <c r="D105" s="85" t="n">
        <v>27456.75</v>
      </c>
      <c r="E105" s="77" t="n">
        <f aca="false">D105+E104</f>
        <v>227336923.03</v>
      </c>
      <c r="F105" s="78" t="s">
        <v>497</v>
      </c>
      <c r="G105" s="78" t="s">
        <v>302</v>
      </c>
      <c r="H105" s="78" t="s">
        <v>303</v>
      </c>
      <c r="I105" s="78" t="s">
        <v>498</v>
      </c>
      <c r="J105" s="76" t="n">
        <v>27456.75</v>
      </c>
      <c r="K105" s="76" t="n">
        <v>27456.75</v>
      </c>
      <c r="L105" s="76"/>
      <c r="M105" s="80"/>
      <c r="N105" s="80"/>
      <c r="O105" s="79"/>
      <c r="P105" s="79"/>
      <c r="Q105" s="79"/>
      <c r="R105" s="81" t="n">
        <f aca="false">D105-J105</f>
        <v>0</v>
      </c>
      <c r="S105" s="83"/>
      <c r="T105" s="83"/>
      <c r="U105" s="83"/>
      <c r="V105" s="83"/>
      <c r="W105" s="83"/>
      <c r="X105" s="82"/>
      <c r="Y105" s="82"/>
      <c r="Z105" s="82" t="n">
        <v>27456.75</v>
      </c>
      <c r="AA105" s="82"/>
      <c r="AB105" s="82"/>
      <c r="AC105" s="82"/>
      <c r="AD105" s="82"/>
      <c r="AE105" s="83" t="n">
        <f aca="false">SUM(S105:AD105)</f>
        <v>27456.75</v>
      </c>
      <c r="AF105" s="121" t="n">
        <f aca="false">J105-AE105</f>
        <v>0</v>
      </c>
    </row>
    <row r="106" customFormat="false" ht="86.25" hidden="false" customHeight="false" outlineLevel="0" collapsed="false">
      <c r="A106" s="86" t="n">
        <v>41863</v>
      </c>
      <c r="B106" s="122" t="s">
        <v>600</v>
      </c>
      <c r="C106" s="75" t="n">
        <v>102</v>
      </c>
      <c r="D106" s="85" t="n">
        <v>25000000</v>
      </c>
      <c r="E106" s="77" t="n">
        <f aca="false">D106+E105</f>
        <v>252336923.03</v>
      </c>
      <c r="F106" s="78" t="s">
        <v>55</v>
      </c>
      <c r="G106" s="78" t="s">
        <v>357</v>
      </c>
      <c r="H106" s="78" t="s">
        <v>303</v>
      </c>
      <c r="I106" s="78" t="s">
        <v>540</v>
      </c>
      <c r="J106" s="76" t="n">
        <v>25000000</v>
      </c>
      <c r="K106" s="76" t="n">
        <v>25000000</v>
      </c>
      <c r="L106" s="76"/>
      <c r="M106" s="80"/>
      <c r="N106" s="80"/>
      <c r="O106" s="79"/>
      <c r="P106" s="79"/>
      <c r="Q106" s="79"/>
      <c r="R106" s="81" t="n">
        <f aca="false">D106-J106</f>
        <v>0</v>
      </c>
      <c r="S106" s="83"/>
      <c r="T106" s="83"/>
      <c r="U106" s="83"/>
      <c r="V106" s="83"/>
      <c r="W106" s="83"/>
      <c r="X106" s="82"/>
      <c r="Y106" s="82"/>
      <c r="Z106" s="82" t="n">
        <v>25000000</v>
      </c>
      <c r="AA106" s="82"/>
      <c r="AB106" s="82"/>
      <c r="AC106" s="82"/>
      <c r="AD106" s="82"/>
      <c r="AE106" s="83" t="n">
        <f aca="false">SUM(S106:AD106)</f>
        <v>25000000</v>
      </c>
      <c r="AF106" s="121" t="n">
        <f aca="false">J106-AE106</f>
        <v>0</v>
      </c>
    </row>
    <row r="107" customFormat="false" ht="103.5" hidden="false" customHeight="false" outlineLevel="0" collapsed="false">
      <c r="A107" s="86" t="n">
        <v>41852</v>
      </c>
      <c r="B107" s="122" t="s">
        <v>601</v>
      </c>
      <c r="C107" s="75" t="n">
        <v>103</v>
      </c>
      <c r="D107" s="85" t="n">
        <v>266564.66</v>
      </c>
      <c r="E107" s="77" t="n">
        <f aca="false">D107+E106</f>
        <v>252603487.69</v>
      </c>
      <c r="F107" s="78" t="s">
        <v>91</v>
      </c>
      <c r="G107" s="78" t="s">
        <v>272</v>
      </c>
      <c r="H107" s="78" t="s">
        <v>268</v>
      </c>
      <c r="I107" s="78" t="s">
        <v>306</v>
      </c>
      <c r="J107" s="76" t="n">
        <v>266564.66</v>
      </c>
      <c r="K107" s="76"/>
      <c r="L107" s="76" t="n">
        <v>266564.66</v>
      </c>
      <c r="M107" s="80"/>
      <c r="N107" s="80"/>
      <c r="O107" s="79"/>
      <c r="P107" s="79"/>
      <c r="Q107" s="79"/>
      <c r="R107" s="81" t="n">
        <f aca="false">D107-J107</f>
        <v>0</v>
      </c>
      <c r="S107" s="83"/>
      <c r="T107" s="83"/>
      <c r="U107" s="83"/>
      <c r="V107" s="83"/>
      <c r="W107" s="83"/>
      <c r="X107" s="82"/>
      <c r="Y107" s="82"/>
      <c r="Z107" s="82" t="n">
        <v>266564.66</v>
      </c>
      <c r="AA107" s="82"/>
      <c r="AB107" s="82"/>
      <c r="AC107" s="82"/>
      <c r="AD107" s="82"/>
      <c r="AE107" s="83" t="n">
        <f aca="false">SUM(S107:AD107)</f>
        <v>266564.66</v>
      </c>
      <c r="AF107" s="121" t="n">
        <f aca="false">J107-AE107</f>
        <v>0</v>
      </c>
    </row>
    <row r="108" customFormat="false" ht="69" hidden="false" customHeight="false" outlineLevel="0" collapsed="false">
      <c r="A108" s="86" t="n">
        <v>41866</v>
      </c>
      <c r="B108" s="122" t="s">
        <v>602</v>
      </c>
      <c r="C108" s="75" t="n">
        <v>102</v>
      </c>
      <c r="D108" s="85" t="n">
        <v>67258.71</v>
      </c>
      <c r="E108" s="77" t="n">
        <f aca="false">D108+E107</f>
        <v>252670746.4</v>
      </c>
      <c r="F108" s="78" t="s">
        <v>519</v>
      </c>
      <c r="G108" s="78" t="s">
        <v>302</v>
      </c>
      <c r="H108" s="78" t="s">
        <v>303</v>
      </c>
      <c r="I108" s="78" t="s">
        <v>520</v>
      </c>
      <c r="J108" s="76" t="n">
        <v>67258.71</v>
      </c>
      <c r="K108" s="76" t="n">
        <v>67258.71</v>
      </c>
      <c r="L108" s="76"/>
      <c r="M108" s="80"/>
      <c r="N108" s="80"/>
      <c r="O108" s="79"/>
      <c r="P108" s="79"/>
      <c r="Q108" s="79"/>
      <c r="R108" s="81" t="n">
        <f aca="false">D108-J108</f>
        <v>0</v>
      </c>
      <c r="S108" s="83"/>
      <c r="T108" s="83"/>
      <c r="U108" s="83"/>
      <c r="V108" s="83"/>
      <c r="W108" s="83"/>
      <c r="X108" s="82"/>
      <c r="Y108" s="82"/>
      <c r="Z108" s="82"/>
      <c r="AA108" s="82"/>
      <c r="AB108" s="82" t="n">
        <v>67258.71</v>
      </c>
      <c r="AC108" s="82"/>
      <c r="AD108" s="82"/>
      <c r="AE108" s="83" t="n">
        <f aca="false">SUM(S108:AD108)</f>
        <v>67258.71</v>
      </c>
      <c r="AF108" s="121" t="n">
        <f aca="false">J108-AE108</f>
        <v>0</v>
      </c>
    </row>
    <row r="109" customFormat="false" ht="103.5" hidden="false" customHeight="false" outlineLevel="0" collapsed="false">
      <c r="A109" s="86" t="n">
        <v>41866</v>
      </c>
      <c r="B109" s="122" t="s">
        <v>603</v>
      </c>
      <c r="C109" s="75" t="n">
        <v>137</v>
      </c>
      <c r="D109" s="85" t="n">
        <v>2914708</v>
      </c>
      <c r="E109" s="77" t="n">
        <f aca="false">D109+E108</f>
        <v>255585454.4</v>
      </c>
      <c r="F109" s="78" t="s">
        <v>604</v>
      </c>
      <c r="G109" s="78" t="s">
        <v>302</v>
      </c>
      <c r="H109" s="78" t="s">
        <v>494</v>
      </c>
      <c r="I109" s="78" t="s">
        <v>605</v>
      </c>
      <c r="J109" s="76" t="n">
        <v>2914708</v>
      </c>
      <c r="K109" s="76"/>
      <c r="L109" s="76"/>
      <c r="M109" s="80"/>
      <c r="N109" s="80"/>
      <c r="O109" s="79"/>
      <c r="P109" s="79"/>
      <c r="Q109" s="79" t="n">
        <v>2914708</v>
      </c>
      <c r="R109" s="81" t="n">
        <f aca="false">D109-J109</f>
        <v>0</v>
      </c>
      <c r="S109" s="83"/>
      <c r="T109" s="83"/>
      <c r="U109" s="83"/>
      <c r="V109" s="83"/>
      <c r="W109" s="83"/>
      <c r="X109" s="82"/>
      <c r="Y109" s="82"/>
      <c r="Z109" s="82" t="n">
        <v>2914708</v>
      </c>
      <c r="AA109" s="82"/>
      <c r="AB109" s="82"/>
      <c r="AC109" s="82"/>
      <c r="AD109" s="82"/>
      <c r="AE109" s="83" t="n">
        <f aca="false">SUM(S109:AD109)</f>
        <v>2914708</v>
      </c>
      <c r="AF109" s="121" t="n">
        <f aca="false">J109-AE109</f>
        <v>0</v>
      </c>
    </row>
    <row r="110" customFormat="false" ht="103.5" hidden="false" customHeight="false" outlineLevel="0" collapsed="false">
      <c r="A110" s="86" t="n">
        <v>41866</v>
      </c>
      <c r="B110" s="122" t="s">
        <v>606</v>
      </c>
      <c r="C110" s="75" t="n">
        <v>137</v>
      </c>
      <c r="D110" s="85" t="n">
        <v>1663467</v>
      </c>
      <c r="E110" s="77" t="n">
        <f aca="false">D110+E109</f>
        <v>257248921.4</v>
      </c>
      <c r="F110" s="78" t="s">
        <v>100</v>
      </c>
      <c r="G110" s="78" t="s">
        <v>272</v>
      </c>
      <c r="H110" s="78" t="s">
        <v>494</v>
      </c>
      <c r="I110" s="78" t="s">
        <v>352</v>
      </c>
      <c r="J110" s="76" t="n">
        <v>1663467</v>
      </c>
      <c r="K110" s="76"/>
      <c r="L110" s="76"/>
      <c r="M110" s="80"/>
      <c r="N110" s="80"/>
      <c r="O110" s="79"/>
      <c r="P110" s="79"/>
      <c r="Q110" s="79" t="n">
        <v>1663467</v>
      </c>
      <c r="R110" s="81" t="n">
        <f aca="false">D110-J110</f>
        <v>0</v>
      </c>
      <c r="S110" s="83"/>
      <c r="T110" s="83"/>
      <c r="U110" s="83"/>
      <c r="V110" s="83"/>
      <c r="W110" s="83"/>
      <c r="X110" s="82"/>
      <c r="Y110" s="82"/>
      <c r="Z110" s="82" t="n">
        <v>1663467</v>
      </c>
      <c r="AA110" s="82"/>
      <c r="AB110" s="82"/>
      <c r="AC110" s="82"/>
      <c r="AD110" s="82"/>
      <c r="AE110" s="83" t="n">
        <f aca="false">SUM(S110:AD110)</f>
        <v>1663467</v>
      </c>
      <c r="AF110" s="121" t="n">
        <f aca="false">J110-AE110</f>
        <v>0</v>
      </c>
    </row>
    <row r="111" customFormat="false" ht="103.5" hidden="false" customHeight="false" outlineLevel="0" collapsed="false">
      <c r="A111" s="86" t="n">
        <v>41862</v>
      </c>
      <c r="B111" s="122" t="s">
        <v>607</v>
      </c>
      <c r="C111" s="75" t="n">
        <v>137</v>
      </c>
      <c r="D111" s="85" t="n">
        <v>421825</v>
      </c>
      <c r="E111" s="77" t="n">
        <f aca="false">D111+E110</f>
        <v>257670746.4</v>
      </c>
      <c r="F111" s="78" t="s">
        <v>276</v>
      </c>
      <c r="G111" s="78" t="s">
        <v>277</v>
      </c>
      <c r="H111" s="78" t="s">
        <v>494</v>
      </c>
      <c r="I111" s="78" t="s">
        <v>278</v>
      </c>
      <c r="J111" s="76" t="n">
        <v>421825</v>
      </c>
      <c r="K111" s="76"/>
      <c r="L111" s="76"/>
      <c r="M111" s="80"/>
      <c r="N111" s="80"/>
      <c r="O111" s="79"/>
      <c r="P111" s="79"/>
      <c r="Q111" s="79" t="n">
        <v>421825</v>
      </c>
      <c r="R111" s="81" t="n">
        <f aca="false">D111-J111</f>
        <v>0</v>
      </c>
      <c r="S111" s="83"/>
      <c r="T111" s="83"/>
      <c r="U111" s="83"/>
      <c r="V111" s="83"/>
      <c r="W111" s="83"/>
      <c r="X111" s="82"/>
      <c r="Y111" s="82"/>
      <c r="Z111" s="82" t="n">
        <v>421825</v>
      </c>
      <c r="AA111" s="82"/>
      <c r="AB111" s="82"/>
      <c r="AC111" s="82"/>
      <c r="AD111" s="82"/>
      <c r="AE111" s="83" t="n">
        <f aca="false">SUM(S111:AD111)</f>
        <v>421825</v>
      </c>
      <c r="AF111" s="121" t="n">
        <f aca="false">J111-AE111</f>
        <v>0</v>
      </c>
    </row>
    <row r="112" customFormat="false" ht="103.5" hidden="false" customHeight="false" outlineLevel="0" collapsed="false">
      <c r="A112" s="86" t="n">
        <v>41852</v>
      </c>
      <c r="B112" s="122" t="s">
        <v>608</v>
      </c>
      <c r="C112" s="75" t="n">
        <v>137</v>
      </c>
      <c r="D112" s="85" t="n">
        <v>578175</v>
      </c>
      <c r="E112" s="77" t="n">
        <f aca="false">D112+E111</f>
        <v>258248921.4</v>
      </c>
      <c r="F112" s="78" t="s">
        <v>276</v>
      </c>
      <c r="G112" s="78" t="s">
        <v>277</v>
      </c>
      <c r="H112" s="78" t="s">
        <v>494</v>
      </c>
      <c r="I112" s="78" t="s">
        <v>278</v>
      </c>
      <c r="J112" s="76" t="n">
        <v>578175</v>
      </c>
      <c r="K112" s="76"/>
      <c r="L112" s="76"/>
      <c r="M112" s="80"/>
      <c r="N112" s="80"/>
      <c r="O112" s="79"/>
      <c r="P112" s="79"/>
      <c r="Q112" s="79" t="n">
        <v>578175</v>
      </c>
      <c r="R112" s="81" t="n">
        <f aca="false">D112-J112</f>
        <v>0</v>
      </c>
      <c r="S112" s="83"/>
      <c r="T112" s="83"/>
      <c r="U112" s="83"/>
      <c r="V112" s="83"/>
      <c r="W112" s="83"/>
      <c r="X112" s="82"/>
      <c r="Y112" s="82"/>
      <c r="Z112" s="82" t="n">
        <v>578175</v>
      </c>
      <c r="AA112" s="82"/>
      <c r="AB112" s="82"/>
      <c r="AC112" s="82"/>
      <c r="AD112" s="82"/>
      <c r="AE112" s="83" t="n">
        <f aca="false">SUM(S112:AD112)</f>
        <v>578175</v>
      </c>
      <c r="AF112" s="121" t="n">
        <f aca="false">J112-AE112</f>
        <v>0</v>
      </c>
    </row>
    <row r="113" customFormat="false" ht="103.5" hidden="false" customHeight="false" outlineLevel="0" collapsed="false">
      <c r="A113" s="86" t="n">
        <v>41852</v>
      </c>
      <c r="B113" s="122" t="s">
        <v>609</v>
      </c>
      <c r="C113" s="75" t="n">
        <v>137</v>
      </c>
      <c r="D113" s="85" t="n">
        <v>1967831</v>
      </c>
      <c r="E113" s="77" t="n">
        <f aca="false">D113+E112</f>
        <v>260216752.4</v>
      </c>
      <c r="F113" s="78" t="s">
        <v>135</v>
      </c>
      <c r="G113" s="78" t="s">
        <v>272</v>
      </c>
      <c r="H113" s="78" t="s">
        <v>494</v>
      </c>
      <c r="I113" s="78" t="s">
        <v>475</v>
      </c>
      <c r="J113" s="76" t="n">
        <v>1967831</v>
      </c>
      <c r="K113" s="76"/>
      <c r="L113" s="76"/>
      <c r="M113" s="80"/>
      <c r="N113" s="80"/>
      <c r="O113" s="79"/>
      <c r="P113" s="79"/>
      <c r="Q113" s="79" t="n">
        <v>1967831</v>
      </c>
      <c r="R113" s="81" t="n">
        <f aca="false">D113-J113</f>
        <v>0</v>
      </c>
      <c r="S113" s="83"/>
      <c r="T113" s="83"/>
      <c r="U113" s="83"/>
      <c r="V113" s="83"/>
      <c r="W113" s="83"/>
      <c r="X113" s="82"/>
      <c r="Y113" s="82"/>
      <c r="Z113" s="82"/>
      <c r="AA113" s="82" t="n">
        <v>1967831</v>
      </c>
      <c r="AB113" s="82"/>
      <c r="AC113" s="82"/>
      <c r="AD113" s="82"/>
      <c r="AE113" s="83" t="n">
        <f aca="false">SUM(S113:AD113)</f>
        <v>1967831</v>
      </c>
      <c r="AF113" s="121" t="n">
        <f aca="false">J113-AE113</f>
        <v>0</v>
      </c>
    </row>
    <row r="114" customFormat="false" ht="86.25" hidden="false" customHeight="false" outlineLevel="0" collapsed="false">
      <c r="A114" s="86" t="n">
        <v>41852</v>
      </c>
      <c r="B114" s="122" t="s">
        <v>610</v>
      </c>
      <c r="C114" s="75" t="n">
        <v>102</v>
      </c>
      <c r="D114" s="85" t="n">
        <v>403657.76</v>
      </c>
      <c r="E114" s="77" t="n">
        <f aca="false">D114+E113</f>
        <v>260620410.16</v>
      </c>
      <c r="F114" s="78" t="s">
        <v>497</v>
      </c>
      <c r="G114" s="78" t="s">
        <v>302</v>
      </c>
      <c r="H114" s="78" t="s">
        <v>303</v>
      </c>
      <c r="I114" s="78" t="s">
        <v>498</v>
      </c>
      <c r="J114" s="76" t="n">
        <v>403657.76</v>
      </c>
      <c r="K114" s="76" t="n">
        <v>403657.76</v>
      </c>
      <c r="L114" s="76"/>
      <c r="M114" s="80"/>
      <c r="N114" s="80"/>
      <c r="O114" s="79"/>
      <c r="P114" s="79"/>
      <c r="Q114" s="79"/>
      <c r="R114" s="81" t="n">
        <f aca="false">D114-J114</f>
        <v>0</v>
      </c>
      <c r="S114" s="83"/>
      <c r="T114" s="83"/>
      <c r="U114" s="83"/>
      <c r="V114" s="83"/>
      <c r="W114" s="83"/>
      <c r="X114" s="82"/>
      <c r="Y114" s="82"/>
      <c r="Z114" s="82" t="n">
        <v>403657.76</v>
      </c>
      <c r="AA114" s="82"/>
      <c r="AB114" s="82"/>
      <c r="AC114" s="82"/>
      <c r="AD114" s="82"/>
      <c r="AE114" s="83" t="n">
        <f aca="false">SUM(S114:AD114)</f>
        <v>403657.76</v>
      </c>
      <c r="AF114" s="121" t="n">
        <f aca="false">J114-AE114</f>
        <v>0</v>
      </c>
    </row>
    <row r="115" customFormat="false" ht="103.5" hidden="false" customHeight="false" outlineLevel="0" collapsed="false">
      <c r="A115" s="86" t="n">
        <v>41852</v>
      </c>
      <c r="B115" s="122" t="s">
        <v>611</v>
      </c>
      <c r="C115" s="75" t="n">
        <v>137</v>
      </c>
      <c r="D115" s="85" t="n">
        <v>1685055</v>
      </c>
      <c r="E115" s="77" t="n">
        <f aca="false">D115+E114</f>
        <v>262305465.16</v>
      </c>
      <c r="F115" s="78" t="s">
        <v>96</v>
      </c>
      <c r="G115" s="78" t="s">
        <v>272</v>
      </c>
      <c r="H115" s="78" t="s">
        <v>494</v>
      </c>
      <c r="I115" s="78" t="s">
        <v>335</v>
      </c>
      <c r="J115" s="76" t="n">
        <v>1685055</v>
      </c>
      <c r="K115" s="76"/>
      <c r="L115" s="76"/>
      <c r="M115" s="80"/>
      <c r="N115" s="80"/>
      <c r="O115" s="79"/>
      <c r="P115" s="79"/>
      <c r="Q115" s="79" t="n">
        <v>1685055</v>
      </c>
      <c r="R115" s="81" t="n">
        <f aca="false">D115-J115</f>
        <v>0</v>
      </c>
      <c r="S115" s="83"/>
      <c r="T115" s="83"/>
      <c r="U115" s="83"/>
      <c r="V115" s="83"/>
      <c r="W115" s="83"/>
      <c r="X115" s="82"/>
      <c r="Y115" s="82"/>
      <c r="Z115" s="82"/>
      <c r="AA115" s="82" t="n">
        <v>1685055</v>
      </c>
      <c r="AB115" s="82"/>
      <c r="AC115" s="82"/>
      <c r="AD115" s="82"/>
      <c r="AE115" s="83" t="n">
        <f aca="false">SUM(S115:AD115)</f>
        <v>1685055</v>
      </c>
      <c r="AF115" s="121" t="n">
        <f aca="false">J115-AE115</f>
        <v>0</v>
      </c>
    </row>
    <row r="116" customFormat="false" ht="103.5" hidden="false" customHeight="false" outlineLevel="0" collapsed="false">
      <c r="A116" s="86" t="n">
        <v>41852</v>
      </c>
      <c r="B116" s="122" t="s">
        <v>612</v>
      </c>
      <c r="C116" s="75" t="n">
        <v>103</v>
      </c>
      <c r="D116" s="85" t="n">
        <v>2517500</v>
      </c>
      <c r="E116" s="77" t="n">
        <f aca="false">D116+E115</f>
        <v>264822965.16</v>
      </c>
      <c r="F116" s="78" t="s">
        <v>115</v>
      </c>
      <c r="G116" s="78" t="s">
        <v>272</v>
      </c>
      <c r="H116" s="78" t="s">
        <v>268</v>
      </c>
      <c r="I116" s="78" t="s">
        <v>429</v>
      </c>
      <c r="J116" s="76" t="n">
        <v>2517500</v>
      </c>
      <c r="K116" s="76"/>
      <c r="L116" s="76" t="n">
        <v>2517500</v>
      </c>
      <c r="M116" s="80"/>
      <c r="N116" s="80"/>
      <c r="O116" s="79"/>
      <c r="P116" s="79"/>
      <c r="Q116" s="79"/>
      <c r="R116" s="81" t="n">
        <f aca="false">D116-J116</f>
        <v>0</v>
      </c>
      <c r="S116" s="83"/>
      <c r="T116" s="83"/>
      <c r="U116" s="83"/>
      <c r="V116" s="83"/>
      <c r="W116" s="83"/>
      <c r="X116" s="82"/>
      <c r="Y116" s="82"/>
      <c r="Z116" s="82" t="n">
        <v>2517500</v>
      </c>
      <c r="AA116" s="82"/>
      <c r="AB116" s="82"/>
      <c r="AC116" s="82"/>
      <c r="AD116" s="82"/>
      <c r="AE116" s="83" t="n">
        <f aca="false">SUM(S116:AD116)</f>
        <v>2517500</v>
      </c>
      <c r="AF116" s="121" t="n">
        <f aca="false">J116-AE116</f>
        <v>0</v>
      </c>
    </row>
    <row r="117" customFormat="false" ht="103.5" hidden="false" customHeight="false" outlineLevel="0" collapsed="false">
      <c r="A117" s="86" t="n">
        <v>41852</v>
      </c>
      <c r="B117" s="122" t="s">
        <v>613</v>
      </c>
      <c r="C117" s="75" t="n">
        <v>137</v>
      </c>
      <c r="D117" s="85" t="n">
        <v>9398</v>
      </c>
      <c r="E117" s="77" t="n">
        <f aca="false">D117+E116</f>
        <v>264832363.16</v>
      </c>
      <c r="F117" s="78" t="s">
        <v>545</v>
      </c>
      <c r="G117" s="78" t="s">
        <v>302</v>
      </c>
      <c r="H117" s="78" t="s">
        <v>494</v>
      </c>
      <c r="I117" s="78" t="s">
        <v>546</v>
      </c>
      <c r="J117" s="76" t="n">
        <v>9398</v>
      </c>
      <c r="K117" s="76"/>
      <c r="L117" s="76"/>
      <c r="M117" s="80"/>
      <c r="N117" s="80"/>
      <c r="O117" s="79"/>
      <c r="P117" s="79"/>
      <c r="Q117" s="79" t="n">
        <v>9398</v>
      </c>
      <c r="R117" s="81" t="n">
        <f aca="false">D117-J117</f>
        <v>0</v>
      </c>
      <c r="S117" s="83"/>
      <c r="T117" s="83"/>
      <c r="U117" s="83"/>
      <c r="V117" s="83"/>
      <c r="W117" s="83"/>
      <c r="X117" s="82"/>
      <c r="Y117" s="82"/>
      <c r="Z117" s="82"/>
      <c r="AA117" s="82" t="n">
        <v>9398</v>
      </c>
      <c r="AB117" s="82"/>
      <c r="AC117" s="82"/>
      <c r="AD117" s="82"/>
      <c r="AE117" s="83" t="n">
        <f aca="false">SUM(S117:AD117)</f>
        <v>9398</v>
      </c>
      <c r="AF117" s="121" t="n">
        <f aca="false">J117-AE117</f>
        <v>0</v>
      </c>
    </row>
    <row r="118" customFormat="false" ht="86.25" hidden="false" customHeight="false" outlineLevel="0" collapsed="false">
      <c r="A118" s="86" t="n">
        <v>41852</v>
      </c>
      <c r="B118" s="122" t="s">
        <v>614</v>
      </c>
      <c r="C118" s="75" t="n">
        <v>102</v>
      </c>
      <c r="D118" s="85" t="n">
        <v>3315741.31</v>
      </c>
      <c r="E118" s="77" t="n">
        <f aca="false">D118+E117</f>
        <v>268148104.47</v>
      </c>
      <c r="F118" s="78" t="s">
        <v>497</v>
      </c>
      <c r="G118" s="78" t="s">
        <v>302</v>
      </c>
      <c r="H118" s="78" t="s">
        <v>303</v>
      </c>
      <c r="I118" s="78" t="s">
        <v>498</v>
      </c>
      <c r="J118" s="76" t="n">
        <v>3315741.31</v>
      </c>
      <c r="K118" s="76" t="n">
        <v>3315741.31</v>
      </c>
      <c r="L118" s="76"/>
      <c r="M118" s="80"/>
      <c r="N118" s="80"/>
      <c r="O118" s="79"/>
      <c r="P118" s="79"/>
      <c r="Q118" s="79"/>
      <c r="R118" s="81" t="n">
        <f aca="false">D118-J118</f>
        <v>0</v>
      </c>
      <c r="S118" s="83"/>
      <c r="T118" s="83"/>
      <c r="U118" s="83"/>
      <c r="V118" s="83"/>
      <c r="W118" s="83"/>
      <c r="X118" s="82"/>
      <c r="Y118" s="82"/>
      <c r="Z118" s="82" t="n">
        <v>3315741.31</v>
      </c>
      <c r="AA118" s="82"/>
      <c r="AB118" s="82"/>
      <c r="AC118" s="82"/>
      <c r="AD118" s="82"/>
      <c r="AE118" s="83" t="n">
        <f aca="false">SUM(S118:AD118)</f>
        <v>3315741.31</v>
      </c>
      <c r="AF118" s="121" t="n">
        <f aca="false">J118-AE118</f>
        <v>0</v>
      </c>
    </row>
    <row r="119" customFormat="false" ht="120.75" hidden="false" customHeight="false" outlineLevel="0" collapsed="false">
      <c r="A119" s="127" t="n">
        <v>41862</v>
      </c>
      <c r="B119" s="128" t="s">
        <v>615</v>
      </c>
      <c r="C119" s="75" t="n">
        <v>102</v>
      </c>
      <c r="D119" s="85" t="n">
        <v>12672</v>
      </c>
      <c r="E119" s="77" t="n">
        <f aca="false">D119+E118</f>
        <v>268160776.47</v>
      </c>
      <c r="F119" s="78" t="s">
        <v>616</v>
      </c>
      <c r="G119" s="78" t="s">
        <v>302</v>
      </c>
      <c r="H119" s="78" t="s">
        <v>303</v>
      </c>
      <c r="I119" s="78" t="s">
        <v>617</v>
      </c>
      <c r="J119" s="76" t="n">
        <v>12672</v>
      </c>
      <c r="K119" s="76" t="n">
        <v>12672</v>
      </c>
      <c r="L119" s="76"/>
      <c r="M119" s="80"/>
      <c r="N119" s="80"/>
      <c r="O119" s="79"/>
      <c r="P119" s="79"/>
      <c r="Q119" s="79"/>
      <c r="R119" s="81" t="n">
        <f aca="false">D119-J119</f>
        <v>0</v>
      </c>
      <c r="S119" s="83"/>
      <c r="T119" s="83"/>
      <c r="U119" s="83"/>
      <c r="V119" s="83"/>
      <c r="W119" s="83"/>
      <c r="X119" s="82"/>
      <c r="Y119" s="82"/>
      <c r="Z119" s="82"/>
      <c r="AA119" s="82"/>
      <c r="AB119" s="82"/>
      <c r="AC119" s="82" t="n">
        <v>12672</v>
      </c>
      <c r="AD119" s="82"/>
      <c r="AE119" s="83" t="n">
        <f aca="false">SUM(S119:AD119)</f>
        <v>12672</v>
      </c>
      <c r="AF119" s="121" t="n">
        <f aca="false">J119-AE119</f>
        <v>0</v>
      </c>
    </row>
    <row r="120" customFormat="false" ht="103.5" hidden="false" customHeight="false" outlineLevel="0" collapsed="false">
      <c r="A120" s="86" t="n">
        <v>41870</v>
      </c>
      <c r="B120" s="122" t="s">
        <v>618</v>
      </c>
      <c r="C120" s="75" t="n">
        <v>137</v>
      </c>
      <c r="D120" s="85" t="n">
        <v>6599</v>
      </c>
      <c r="E120" s="77" t="n">
        <f aca="false">D120+E119</f>
        <v>268167375.47</v>
      </c>
      <c r="F120" s="78" t="s">
        <v>133</v>
      </c>
      <c r="G120" s="78" t="s">
        <v>272</v>
      </c>
      <c r="H120" s="78" t="s">
        <v>494</v>
      </c>
      <c r="I120" s="78" t="s">
        <v>471</v>
      </c>
      <c r="J120" s="76" t="n">
        <v>6599</v>
      </c>
      <c r="K120" s="76"/>
      <c r="L120" s="76"/>
      <c r="M120" s="80"/>
      <c r="N120" s="80"/>
      <c r="O120" s="79"/>
      <c r="P120" s="79"/>
      <c r="Q120" s="79" t="n">
        <v>6599</v>
      </c>
      <c r="R120" s="81" t="n">
        <f aca="false">D120-J120</f>
        <v>0</v>
      </c>
      <c r="S120" s="83"/>
      <c r="T120" s="83"/>
      <c r="U120" s="83"/>
      <c r="V120" s="83"/>
      <c r="W120" s="83"/>
      <c r="X120" s="82"/>
      <c r="Y120" s="82"/>
      <c r="Z120" s="82"/>
      <c r="AA120" s="82" t="n">
        <v>6599</v>
      </c>
      <c r="AB120" s="82"/>
      <c r="AC120" s="82"/>
      <c r="AD120" s="82"/>
      <c r="AE120" s="83" t="n">
        <f aca="false">SUM(S120:AD120)</f>
        <v>6599</v>
      </c>
      <c r="AF120" s="121" t="n">
        <f aca="false">J120-AE120</f>
        <v>0</v>
      </c>
    </row>
    <row r="121" customFormat="false" ht="103.5" hidden="false" customHeight="false" outlineLevel="0" collapsed="false">
      <c r="A121" s="86" t="n">
        <v>41852</v>
      </c>
      <c r="B121" s="122" t="s">
        <v>619</v>
      </c>
      <c r="C121" s="75" t="n">
        <v>103</v>
      </c>
      <c r="D121" s="85" t="n">
        <v>1244670.42</v>
      </c>
      <c r="E121" s="77" t="n">
        <f aca="false">D121+E120</f>
        <v>269412045.89</v>
      </c>
      <c r="F121" s="78" t="s">
        <v>135</v>
      </c>
      <c r="G121" s="78" t="s">
        <v>272</v>
      </c>
      <c r="H121" s="78" t="s">
        <v>268</v>
      </c>
      <c r="I121" s="78" t="s">
        <v>475</v>
      </c>
      <c r="J121" s="76" t="n">
        <v>1244670.42</v>
      </c>
      <c r="K121" s="76"/>
      <c r="L121" s="76" t="n">
        <v>1244670.42</v>
      </c>
      <c r="M121" s="80"/>
      <c r="N121" s="80"/>
      <c r="O121" s="79"/>
      <c r="P121" s="79"/>
      <c r="Q121" s="79"/>
      <c r="R121" s="81" t="n">
        <f aca="false">D121-J121</f>
        <v>0</v>
      </c>
      <c r="S121" s="83"/>
      <c r="T121" s="83"/>
      <c r="U121" s="83"/>
      <c r="V121" s="83"/>
      <c r="W121" s="83"/>
      <c r="X121" s="82"/>
      <c r="Y121" s="82"/>
      <c r="Z121" s="82"/>
      <c r="AA121" s="82" t="n">
        <v>1244670.42</v>
      </c>
      <c r="AB121" s="82"/>
      <c r="AC121" s="82"/>
      <c r="AD121" s="82"/>
      <c r="AE121" s="83" t="n">
        <f aca="false">SUM(S121:AD121)</f>
        <v>1244670.42</v>
      </c>
      <c r="AF121" s="121" t="n">
        <f aca="false">J121-AE121</f>
        <v>0</v>
      </c>
    </row>
    <row r="122" customFormat="false" ht="103.5" hidden="false" customHeight="false" outlineLevel="0" collapsed="false">
      <c r="A122" s="86" t="n">
        <v>41879</v>
      </c>
      <c r="B122" s="122" t="s">
        <v>620</v>
      </c>
      <c r="C122" s="75" t="n">
        <v>102</v>
      </c>
      <c r="D122" s="85" t="n">
        <v>27184.72</v>
      </c>
      <c r="E122" s="77" t="n">
        <f aca="false">D122+E121</f>
        <v>269439230.61</v>
      </c>
      <c r="F122" s="78" t="s">
        <v>515</v>
      </c>
      <c r="G122" s="78" t="s">
        <v>302</v>
      </c>
      <c r="H122" s="78" t="s">
        <v>303</v>
      </c>
      <c r="I122" s="78" t="s">
        <v>516</v>
      </c>
      <c r="J122" s="76" t="n">
        <v>27184.72</v>
      </c>
      <c r="K122" s="76" t="n">
        <v>27184.72</v>
      </c>
      <c r="L122" s="76"/>
      <c r="M122" s="80"/>
      <c r="N122" s="80"/>
      <c r="O122" s="79"/>
      <c r="P122" s="79"/>
      <c r="Q122" s="79"/>
      <c r="R122" s="81" t="n">
        <f aca="false">D122-J122</f>
        <v>0</v>
      </c>
      <c r="S122" s="83"/>
      <c r="T122" s="83"/>
      <c r="U122" s="83"/>
      <c r="V122" s="83"/>
      <c r="W122" s="83"/>
      <c r="X122" s="82"/>
      <c r="Y122" s="82"/>
      <c r="Z122" s="82"/>
      <c r="AA122" s="82" t="n">
        <v>27184.72</v>
      </c>
      <c r="AB122" s="82"/>
      <c r="AC122" s="82"/>
      <c r="AD122" s="82"/>
      <c r="AE122" s="83" t="n">
        <f aca="false">SUM(S122:AD122)</f>
        <v>27184.72</v>
      </c>
      <c r="AF122" s="121" t="n">
        <f aca="false">J122-AE122</f>
        <v>0</v>
      </c>
    </row>
    <row r="123" customFormat="false" ht="103.5" hidden="false" customHeight="false" outlineLevel="0" collapsed="false">
      <c r="A123" s="86" t="n">
        <v>41883</v>
      </c>
      <c r="B123" s="122" t="s">
        <v>621</v>
      </c>
      <c r="C123" s="75" t="n">
        <v>103</v>
      </c>
      <c r="D123" s="85" t="n">
        <v>9215291.03</v>
      </c>
      <c r="E123" s="77" t="n">
        <f aca="false">D123+E122</f>
        <v>278654521.64</v>
      </c>
      <c r="F123" s="78" t="s">
        <v>96</v>
      </c>
      <c r="G123" s="78" t="s">
        <v>272</v>
      </c>
      <c r="H123" s="78" t="s">
        <v>268</v>
      </c>
      <c r="I123" s="78" t="s">
        <v>335</v>
      </c>
      <c r="J123" s="76" t="n">
        <v>9215291.03</v>
      </c>
      <c r="K123" s="76"/>
      <c r="L123" s="76" t="n">
        <v>9215291.03</v>
      </c>
      <c r="M123" s="80"/>
      <c r="N123" s="80"/>
      <c r="O123" s="79"/>
      <c r="P123" s="79"/>
      <c r="Q123" s="79"/>
      <c r="R123" s="81" t="n">
        <f aca="false">D123-J123</f>
        <v>0</v>
      </c>
      <c r="S123" s="83"/>
      <c r="T123" s="83"/>
      <c r="U123" s="83"/>
      <c r="V123" s="83"/>
      <c r="W123" s="83"/>
      <c r="X123" s="82"/>
      <c r="Y123" s="82"/>
      <c r="Z123" s="82"/>
      <c r="AA123" s="82" t="n">
        <v>9215291.03</v>
      </c>
      <c r="AB123" s="82"/>
      <c r="AC123" s="82"/>
      <c r="AD123" s="82"/>
      <c r="AE123" s="83" t="n">
        <f aca="false">SUM(S123:AD123)</f>
        <v>9215291.03</v>
      </c>
      <c r="AF123" s="121" t="n">
        <f aca="false">J123-AE123</f>
        <v>0</v>
      </c>
    </row>
    <row r="124" customFormat="false" ht="103.5" hidden="false" customHeight="false" outlineLevel="0" collapsed="false">
      <c r="A124" s="86" t="n">
        <v>41891</v>
      </c>
      <c r="B124" s="122" t="s">
        <v>622</v>
      </c>
      <c r="C124" s="75" t="n">
        <v>103</v>
      </c>
      <c r="D124" s="85" t="n">
        <v>11033380.8</v>
      </c>
      <c r="E124" s="77" t="n">
        <f aca="false">D124+E123</f>
        <v>289687902.44</v>
      </c>
      <c r="F124" s="78" t="s">
        <v>85</v>
      </c>
      <c r="G124" s="78" t="s">
        <v>272</v>
      </c>
      <c r="H124" s="78" t="s">
        <v>268</v>
      </c>
      <c r="I124" s="78" t="s">
        <v>461</v>
      </c>
      <c r="J124" s="76" t="n">
        <v>11033380.8</v>
      </c>
      <c r="K124" s="76"/>
      <c r="L124" s="76" t="n">
        <v>11033380.8</v>
      </c>
      <c r="M124" s="80"/>
      <c r="N124" s="80"/>
      <c r="O124" s="79"/>
      <c r="P124" s="79"/>
      <c r="Q124" s="79"/>
      <c r="R124" s="81" t="n">
        <f aca="false">D124-J124</f>
        <v>0</v>
      </c>
      <c r="S124" s="83"/>
      <c r="T124" s="83"/>
      <c r="U124" s="83"/>
      <c r="V124" s="83"/>
      <c r="W124" s="83"/>
      <c r="X124" s="82"/>
      <c r="Y124" s="82"/>
      <c r="Z124" s="82"/>
      <c r="AA124" s="82" t="n">
        <v>11033380.8</v>
      </c>
      <c r="AB124" s="82"/>
      <c r="AC124" s="82"/>
      <c r="AD124" s="82"/>
      <c r="AE124" s="83" t="n">
        <f aca="false">SUM(S124:AD124)</f>
        <v>11033380.8</v>
      </c>
      <c r="AF124" s="121" t="n">
        <f aca="false">J124-AE124</f>
        <v>0</v>
      </c>
    </row>
    <row r="125" customFormat="false" ht="86.25" hidden="false" customHeight="false" outlineLevel="0" collapsed="false">
      <c r="A125" s="86" t="n">
        <v>41892</v>
      </c>
      <c r="B125" s="122" t="s">
        <v>623</v>
      </c>
      <c r="C125" s="75" t="n">
        <v>102</v>
      </c>
      <c r="D125" s="85" t="n">
        <v>40000000</v>
      </c>
      <c r="E125" s="77" t="n">
        <f aca="false">D125+E124</f>
        <v>329687902.44</v>
      </c>
      <c r="F125" s="78" t="s">
        <v>55</v>
      </c>
      <c r="G125" s="78" t="s">
        <v>357</v>
      </c>
      <c r="H125" s="78" t="s">
        <v>303</v>
      </c>
      <c r="I125" s="78" t="s">
        <v>540</v>
      </c>
      <c r="J125" s="76" t="n">
        <v>40000000</v>
      </c>
      <c r="K125" s="76" t="n">
        <v>40000000</v>
      </c>
      <c r="L125" s="76"/>
      <c r="M125" s="80"/>
      <c r="N125" s="80"/>
      <c r="O125" s="79"/>
      <c r="P125" s="79"/>
      <c r="Q125" s="79"/>
      <c r="R125" s="81" t="n">
        <f aca="false">D125-J125</f>
        <v>0</v>
      </c>
      <c r="S125" s="83"/>
      <c r="T125" s="83"/>
      <c r="U125" s="83"/>
      <c r="V125" s="83"/>
      <c r="W125" s="83"/>
      <c r="X125" s="82"/>
      <c r="Y125" s="82"/>
      <c r="Z125" s="82"/>
      <c r="AA125" s="82" t="n">
        <v>40000000</v>
      </c>
      <c r="AB125" s="82"/>
      <c r="AC125" s="82"/>
      <c r="AD125" s="82"/>
      <c r="AE125" s="83" t="n">
        <f aca="false">SUM(S125:AD125)</f>
        <v>40000000</v>
      </c>
      <c r="AF125" s="121" t="n">
        <f aca="false">J125-AE125</f>
        <v>0</v>
      </c>
    </row>
    <row r="126" customFormat="false" ht="103.5" hidden="false" customHeight="false" outlineLevel="0" collapsed="false">
      <c r="A126" s="86" t="n">
        <v>41883</v>
      </c>
      <c r="B126" s="122" t="s">
        <v>624</v>
      </c>
      <c r="C126" s="75" t="n">
        <v>137</v>
      </c>
      <c r="D126" s="85" t="n">
        <v>382415</v>
      </c>
      <c r="E126" s="77" t="n">
        <f aca="false">D126+E125</f>
        <v>330070317.44</v>
      </c>
      <c r="F126" s="78" t="s">
        <v>276</v>
      </c>
      <c r="G126" s="78" t="s">
        <v>277</v>
      </c>
      <c r="H126" s="78" t="s">
        <v>494</v>
      </c>
      <c r="I126" s="78" t="s">
        <v>278</v>
      </c>
      <c r="J126" s="76" t="n">
        <v>382415</v>
      </c>
      <c r="K126" s="76"/>
      <c r="L126" s="76"/>
      <c r="M126" s="80"/>
      <c r="N126" s="80"/>
      <c r="O126" s="79"/>
      <c r="P126" s="79"/>
      <c r="Q126" s="79" t="n">
        <v>382415</v>
      </c>
      <c r="R126" s="81" t="n">
        <f aca="false">D126-J126</f>
        <v>0</v>
      </c>
      <c r="S126" s="83"/>
      <c r="T126" s="83"/>
      <c r="U126" s="83"/>
      <c r="V126" s="83"/>
      <c r="W126" s="83"/>
      <c r="X126" s="82"/>
      <c r="Y126" s="82"/>
      <c r="Z126" s="82"/>
      <c r="AA126" s="82"/>
      <c r="AB126" s="82" t="n">
        <v>382415</v>
      </c>
      <c r="AC126" s="82"/>
      <c r="AD126" s="82"/>
      <c r="AE126" s="83" t="n">
        <f aca="false">SUM(S126:AD126)</f>
        <v>382415</v>
      </c>
      <c r="AF126" s="121" t="n">
        <f aca="false">J126-AE126</f>
        <v>0</v>
      </c>
    </row>
    <row r="127" customFormat="false" ht="103.5" hidden="false" customHeight="false" outlineLevel="0" collapsed="false">
      <c r="A127" s="86" t="n">
        <v>41883</v>
      </c>
      <c r="B127" s="122" t="s">
        <v>625</v>
      </c>
      <c r="C127" s="75" t="n">
        <v>137</v>
      </c>
      <c r="D127" s="85" t="n">
        <v>83429</v>
      </c>
      <c r="E127" s="77" t="n">
        <f aca="false">D127+E126</f>
        <v>330153746.44</v>
      </c>
      <c r="F127" s="78" t="s">
        <v>561</v>
      </c>
      <c r="G127" s="78" t="s">
        <v>302</v>
      </c>
      <c r="H127" s="78" t="s">
        <v>494</v>
      </c>
      <c r="I127" s="78" t="s">
        <v>562</v>
      </c>
      <c r="J127" s="76" t="n">
        <v>83429</v>
      </c>
      <c r="K127" s="76"/>
      <c r="L127" s="76"/>
      <c r="M127" s="80"/>
      <c r="N127" s="80"/>
      <c r="O127" s="79"/>
      <c r="P127" s="79"/>
      <c r="Q127" s="79" t="n">
        <v>83429</v>
      </c>
      <c r="R127" s="81" t="n">
        <f aca="false">D127-J127</f>
        <v>0</v>
      </c>
      <c r="S127" s="83"/>
      <c r="T127" s="83"/>
      <c r="U127" s="83"/>
      <c r="V127" s="83"/>
      <c r="W127" s="83"/>
      <c r="X127" s="82"/>
      <c r="Y127" s="82"/>
      <c r="Z127" s="82"/>
      <c r="AA127" s="82"/>
      <c r="AB127" s="82" t="n">
        <v>83429</v>
      </c>
      <c r="AC127" s="82"/>
      <c r="AD127" s="82"/>
      <c r="AE127" s="83" t="n">
        <f aca="false">SUM(S127:AD127)</f>
        <v>83429</v>
      </c>
      <c r="AF127" s="121" t="n">
        <f aca="false">J127-AE127</f>
        <v>0</v>
      </c>
    </row>
    <row r="128" customFormat="false" ht="103.5" hidden="false" customHeight="false" outlineLevel="0" collapsed="false">
      <c r="A128" s="86" t="n">
        <v>41883</v>
      </c>
      <c r="B128" s="122" t="s">
        <v>626</v>
      </c>
      <c r="C128" s="75" t="n">
        <v>137</v>
      </c>
      <c r="D128" s="85" t="n">
        <v>16522</v>
      </c>
      <c r="E128" s="77" t="n">
        <f aca="false">D128+E127</f>
        <v>330170268.44</v>
      </c>
      <c r="F128" s="78" t="s">
        <v>549</v>
      </c>
      <c r="G128" s="78" t="s">
        <v>302</v>
      </c>
      <c r="H128" s="78" t="s">
        <v>494</v>
      </c>
      <c r="I128" s="78" t="s">
        <v>550</v>
      </c>
      <c r="J128" s="76" t="n">
        <v>16522</v>
      </c>
      <c r="K128" s="76"/>
      <c r="L128" s="76"/>
      <c r="M128" s="80"/>
      <c r="N128" s="80"/>
      <c r="O128" s="79"/>
      <c r="P128" s="79"/>
      <c r="Q128" s="79" t="n">
        <v>16522</v>
      </c>
      <c r="R128" s="81" t="n">
        <f aca="false">D128-J128</f>
        <v>0</v>
      </c>
      <c r="S128" s="83"/>
      <c r="T128" s="83"/>
      <c r="U128" s="83"/>
      <c r="V128" s="83"/>
      <c r="W128" s="83"/>
      <c r="X128" s="82"/>
      <c r="Y128" s="82"/>
      <c r="Z128" s="82"/>
      <c r="AA128" s="82"/>
      <c r="AB128" s="82" t="n">
        <v>16522</v>
      </c>
      <c r="AC128" s="82"/>
      <c r="AD128" s="82"/>
      <c r="AE128" s="83" t="n">
        <f aca="false">SUM(S128:AD128)</f>
        <v>16522</v>
      </c>
      <c r="AF128" s="121" t="n">
        <f aca="false">J128-AE128</f>
        <v>0</v>
      </c>
    </row>
    <row r="129" customFormat="false" ht="103.5" hidden="false" customHeight="false" outlineLevel="0" collapsed="false">
      <c r="A129" s="86" t="n">
        <v>41905</v>
      </c>
      <c r="B129" s="122" t="s">
        <v>627</v>
      </c>
      <c r="C129" s="75" t="n">
        <v>102</v>
      </c>
      <c r="D129" s="85" t="n">
        <v>483018.6</v>
      </c>
      <c r="E129" s="77" t="n">
        <f aca="false">D129+E128</f>
        <v>330653287.04</v>
      </c>
      <c r="F129" s="78" t="s">
        <v>545</v>
      </c>
      <c r="G129" s="78" t="s">
        <v>302</v>
      </c>
      <c r="H129" s="78" t="s">
        <v>303</v>
      </c>
      <c r="I129" s="78" t="s">
        <v>546</v>
      </c>
      <c r="J129" s="76" t="n">
        <v>483018.6</v>
      </c>
      <c r="K129" s="76" t="n">
        <v>483018.6</v>
      </c>
      <c r="L129" s="76"/>
      <c r="M129" s="80"/>
      <c r="N129" s="80"/>
      <c r="O129" s="79"/>
      <c r="P129" s="79"/>
      <c r="Q129" s="79"/>
      <c r="R129" s="81" t="n">
        <f aca="false">D129-J129</f>
        <v>0</v>
      </c>
      <c r="S129" s="83"/>
      <c r="T129" s="83"/>
      <c r="U129" s="83"/>
      <c r="V129" s="83"/>
      <c r="W129" s="83"/>
      <c r="X129" s="82"/>
      <c r="Y129" s="82"/>
      <c r="Z129" s="82"/>
      <c r="AA129" s="82" t="n">
        <v>483018.6</v>
      </c>
      <c r="AB129" s="82"/>
      <c r="AC129" s="82"/>
      <c r="AD129" s="82"/>
      <c r="AE129" s="83" t="n">
        <f aca="false">SUM(S129:AD129)</f>
        <v>483018.6</v>
      </c>
      <c r="AF129" s="121" t="n">
        <f aca="false">J129-AE129</f>
        <v>0</v>
      </c>
    </row>
    <row r="130" customFormat="false" ht="86.25" hidden="false" customHeight="false" outlineLevel="0" collapsed="false">
      <c r="A130" s="86" t="n">
        <v>41883</v>
      </c>
      <c r="B130" s="122" t="s">
        <v>628</v>
      </c>
      <c r="C130" s="75" t="n">
        <v>102</v>
      </c>
      <c r="D130" s="85" t="n">
        <v>683583.98</v>
      </c>
      <c r="E130" s="77" t="n">
        <f aca="false">D130+E129</f>
        <v>331336871.02</v>
      </c>
      <c r="F130" s="78" t="s">
        <v>497</v>
      </c>
      <c r="G130" s="78" t="s">
        <v>302</v>
      </c>
      <c r="H130" s="78" t="s">
        <v>303</v>
      </c>
      <c r="I130" s="78" t="s">
        <v>498</v>
      </c>
      <c r="J130" s="76" t="n">
        <v>683583.98</v>
      </c>
      <c r="K130" s="76" t="n">
        <v>683583.98</v>
      </c>
      <c r="L130" s="76"/>
      <c r="M130" s="80"/>
      <c r="N130" s="80"/>
      <c r="O130" s="79"/>
      <c r="P130" s="79"/>
      <c r="Q130" s="79"/>
      <c r="R130" s="81" t="n">
        <f aca="false">D130-J130</f>
        <v>0</v>
      </c>
      <c r="S130" s="83"/>
      <c r="T130" s="83"/>
      <c r="U130" s="83"/>
      <c r="V130" s="83"/>
      <c r="W130" s="83"/>
      <c r="X130" s="82"/>
      <c r="Y130" s="82"/>
      <c r="Z130" s="82"/>
      <c r="AA130" s="82"/>
      <c r="AB130" s="82" t="n">
        <v>683583.98</v>
      </c>
      <c r="AC130" s="82"/>
      <c r="AD130" s="82"/>
      <c r="AE130" s="83" t="n">
        <f aca="false">SUM(S130:AD130)</f>
        <v>683583.98</v>
      </c>
      <c r="AF130" s="121" t="n">
        <f aca="false">J130-AE130</f>
        <v>0</v>
      </c>
    </row>
    <row r="131" customFormat="false" ht="103.5" hidden="false" customHeight="false" outlineLevel="0" collapsed="false">
      <c r="A131" s="86" t="n">
        <v>41883</v>
      </c>
      <c r="B131" s="122" t="s">
        <v>629</v>
      </c>
      <c r="C131" s="75" t="n">
        <v>102</v>
      </c>
      <c r="D131" s="85" t="n">
        <v>52423.41</v>
      </c>
      <c r="E131" s="77" t="n">
        <f aca="false">D131+E130</f>
        <v>331389294.43</v>
      </c>
      <c r="F131" s="78" t="s">
        <v>515</v>
      </c>
      <c r="G131" s="78" t="s">
        <v>302</v>
      </c>
      <c r="H131" s="78" t="s">
        <v>303</v>
      </c>
      <c r="I131" s="78" t="s">
        <v>516</v>
      </c>
      <c r="J131" s="76" t="n">
        <v>52423.41</v>
      </c>
      <c r="K131" s="76" t="n">
        <v>52423.41</v>
      </c>
      <c r="L131" s="76"/>
      <c r="M131" s="80"/>
      <c r="N131" s="80"/>
      <c r="O131" s="79"/>
      <c r="P131" s="79"/>
      <c r="Q131" s="79"/>
      <c r="R131" s="81" t="n">
        <f aca="false">D131-J131</f>
        <v>0</v>
      </c>
      <c r="S131" s="83"/>
      <c r="T131" s="83"/>
      <c r="U131" s="83"/>
      <c r="V131" s="83"/>
      <c r="W131" s="83"/>
      <c r="X131" s="82"/>
      <c r="Y131" s="82"/>
      <c r="Z131" s="82"/>
      <c r="AA131" s="82"/>
      <c r="AB131" s="82" t="n">
        <v>52423.41</v>
      </c>
      <c r="AC131" s="82"/>
      <c r="AD131" s="82"/>
      <c r="AE131" s="83" t="n">
        <f aca="false">SUM(S131:AD131)</f>
        <v>52423.41</v>
      </c>
      <c r="AF131" s="121" t="n">
        <f aca="false">J131-AE131</f>
        <v>0</v>
      </c>
    </row>
    <row r="132" customFormat="false" ht="69" hidden="false" customHeight="false" outlineLevel="0" collapsed="false">
      <c r="A132" s="86" t="n">
        <v>41913</v>
      </c>
      <c r="B132" s="122" t="s">
        <v>630</v>
      </c>
      <c r="C132" s="75" t="n">
        <v>102</v>
      </c>
      <c r="D132" s="85" t="n">
        <v>67215.03</v>
      </c>
      <c r="E132" s="77" t="n">
        <f aca="false">D132+E131</f>
        <v>331456509.46</v>
      </c>
      <c r="F132" s="78" t="s">
        <v>301</v>
      </c>
      <c r="G132" s="78" t="s">
        <v>302</v>
      </c>
      <c r="H132" s="78" t="s">
        <v>303</v>
      </c>
      <c r="I132" s="78" t="s">
        <v>304</v>
      </c>
      <c r="J132" s="76" t="n">
        <v>67215.03</v>
      </c>
      <c r="K132" s="76" t="n">
        <v>67215.03</v>
      </c>
      <c r="L132" s="76"/>
      <c r="M132" s="80"/>
      <c r="N132" s="80"/>
      <c r="O132" s="79"/>
      <c r="P132" s="79"/>
      <c r="Q132" s="79"/>
      <c r="R132" s="81" t="n">
        <f aca="false">D132-J132</f>
        <v>0</v>
      </c>
      <c r="S132" s="83"/>
      <c r="T132" s="83"/>
      <c r="U132" s="83"/>
      <c r="V132" s="83"/>
      <c r="W132" s="83"/>
      <c r="X132" s="82"/>
      <c r="Y132" s="82"/>
      <c r="Z132" s="82"/>
      <c r="AA132" s="82"/>
      <c r="AB132" s="82" t="n">
        <v>67215.03</v>
      </c>
      <c r="AC132" s="82"/>
      <c r="AD132" s="82"/>
      <c r="AE132" s="83" t="n">
        <f aca="false">SUM(S132:AD132)</f>
        <v>67215.03</v>
      </c>
      <c r="AF132" s="121" t="n">
        <f aca="false">J132-AE132</f>
        <v>0</v>
      </c>
    </row>
    <row r="133" customFormat="false" ht="103.5" hidden="false" customHeight="false" outlineLevel="0" collapsed="false">
      <c r="A133" s="86" t="n">
        <v>41921</v>
      </c>
      <c r="B133" s="122" t="s">
        <v>631</v>
      </c>
      <c r="C133" s="75" t="n">
        <v>137</v>
      </c>
      <c r="D133" s="85" t="n">
        <v>270576</v>
      </c>
      <c r="E133" s="77" t="n">
        <f aca="false">D133+E132</f>
        <v>331727085.46</v>
      </c>
      <c r="F133" s="78" t="s">
        <v>96</v>
      </c>
      <c r="G133" s="78" t="s">
        <v>272</v>
      </c>
      <c r="H133" s="78" t="s">
        <v>268</v>
      </c>
      <c r="I133" s="78" t="s">
        <v>335</v>
      </c>
      <c r="J133" s="76" t="n">
        <v>237545.43</v>
      </c>
      <c r="K133" s="76"/>
      <c r="L133" s="76"/>
      <c r="M133" s="80"/>
      <c r="N133" s="80"/>
      <c r="O133" s="79"/>
      <c r="P133" s="79"/>
      <c r="Q133" s="79" t="n">
        <v>237545.43</v>
      </c>
      <c r="R133" s="81" t="n">
        <f aca="false">D133-J133</f>
        <v>33030.57</v>
      </c>
      <c r="S133" s="83"/>
      <c r="T133" s="83"/>
      <c r="U133" s="83"/>
      <c r="V133" s="83"/>
      <c r="W133" s="83"/>
      <c r="X133" s="82"/>
      <c r="Y133" s="82"/>
      <c r="Z133" s="82"/>
      <c r="AA133" s="82"/>
      <c r="AB133" s="82" t="n">
        <v>237545.43</v>
      </c>
      <c r="AC133" s="82"/>
      <c r="AD133" s="82"/>
      <c r="AE133" s="83" t="n">
        <f aca="false">SUM(S133:AD133)</f>
        <v>237545.43</v>
      </c>
      <c r="AF133" s="121" t="n">
        <f aca="false">J133-AE133</f>
        <v>0</v>
      </c>
    </row>
    <row r="134" customFormat="false" ht="69" hidden="false" customHeight="false" outlineLevel="0" collapsed="false">
      <c r="A134" s="86" t="n">
        <v>41932</v>
      </c>
      <c r="B134" s="122" t="s">
        <v>632</v>
      </c>
      <c r="C134" s="75" t="n">
        <v>102</v>
      </c>
      <c r="D134" s="85" t="n">
        <v>952714.77</v>
      </c>
      <c r="E134" s="77" t="n">
        <f aca="false">D134+E133</f>
        <v>332679800.23</v>
      </c>
      <c r="F134" s="78" t="s">
        <v>108</v>
      </c>
      <c r="G134" s="78" t="s">
        <v>70</v>
      </c>
      <c r="H134" s="78" t="s">
        <v>303</v>
      </c>
      <c r="I134" s="78" t="s">
        <v>398</v>
      </c>
      <c r="J134" s="76" t="n">
        <v>952714.77</v>
      </c>
      <c r="K134" s="76" t="n">
        <v>952714.77</v>
      </c>
      <c r="L134" s="76"/>
      <c r="M134" s="80"/>
      <c r="N134" s="80"/>
      <c r="O134" s="79"/>
      <c r="P134" s="79"/>
      <c r="Q134" s="79"/>
      <c r="R134" s="81" t="n">
        <f aca="false">D134-J134</f>
        <v>0</v>
      </c>
      <c r="S134" s="83"/>
      <c r="T134" s="83"/>
      <c r="U134" s="83"/>
      <c r="V134" s="83"/>
      <c r="W134" s="83"/>
      <c r="X134" s="82"/>
      <c r="Y134" s="82"/>
      <c r="Z134" s="82"/>
      <c r="AA134" s="82"/>
      <c r="AB134" s="82" t="n">
        <v>952714.77</v>
      </c>
      <c r="AC134" s="82"/>
      <c r="AD134" s="82"/>
      <c r="AE134" s="83" t="n">
        <f aca="false">SUM(S134:AD134)</f>
        <v>952714.77</v>
      </c>
      <c r="AF134" s="121" t="n">
        <f aca="false">J134-AE134</f>
        <v>0</v>
      </c>
    </row>
    <row r="135" customFormat="false" ht="86.25" hidden="false" customHeight="false" outlineLevel="0" collapsed="false">
      <c r="A135" s="86" t="n">
        <v>41932</v>
      </c>
      <c r="B135" s="122" t="s">
        <v>633</v>
      </c>
      <c r="C135" s="75" t="n">
        <v>102</v>
      </c>
      <c r="D135" s="85" t="n">
        <v>25000000</v>
      </c>
      <c r="E135" s="77" t="n">
        <f aca="false">D135+E134</f>
        <v>357679800.23</v>
      </c>
      <c r="F135" s="78" t="s">
        <v>55</v>
      </c>
      <c r="G135" s="78" t="s">
        <v>357</v>
      </c>
      <c r="H135" s="78" t="s">
        <v>303</v>
      </c>
      <c r="I135" s="78" t="s">
        <v>540</v>
      </c>
      <c r="J135" s="76" t="n">
        <v>25000000</v>
      </c>
      <c r="K135" s="76" t="n">
        <v>25000000</v>
      </c>
      <c r="L135" s="76"/>
      <c r="M135" s="80"/>
      <c r="N135" s="80"/>
      <c r="O135" s="79"/>
      <c r="P135" s="79"/>
      <c r="Q135" s="79"/>
      <c r="R135" s="81" t="n">
        <f aca="false">D135-J135</f>
        <v>0</v>
      </c>
      <c r="S135" s="83"/>
      <c r="T135" s="83"/>
      <c r="U135" s="83"/>
      <c r="V135" s="83"/>
      <c r="W135" s="83"/>
      <c r="X135" s="82"/>
      <c r="Y135" s="82"/>
      <c r="Z135" s="82"/>
      <c r="AA135" s="82"/>
      <c r="AB135" s="82" t="n">
        <v>25000000</v>
      </c>
      <c r="AC135" s="82"/>
      <c r="AD135" s="82"/>
      <c r="AE135" s="83" t="n">
        <f aca="false">SUM(S135:AD135)</f>
        <v>25000000</v>
      </c>
      <c r="AF135" s="121" t="n">
        <f aca="false">J135-AE135</f>
        <v>0</v>
      </c>
    </row>
    <row r="136" customFormat="false" ht="86.25" hidden="false" customHeight="false" outlineLevel="0" collapsed="false">
      <c r="A136" s="86" t="n">
        <v>41939</v>
      </c>
      <c r="B136" s="122" t="s">
        <v>634</v>
      </c>
      <c r="C136" s="75" t="n">
        <v>102</v>
      </c>
      <c r="D136" s="85" t="n">
        <v>1720822.07</v>
      </c>
      <c r="E136" s="77" t="n">
        <f aca="false">D136+E135</f>
        <v>359400622.3</v>
      </c>
      <c r="F136" s="78" t="s">
        <v>497</v>
      </c>
      <c r="G136" s="78" t="s">
        <v>302</v>
      </c>
      <c r="H136" s="78" t="s">
        <v>303</v>
      </c>
      <c r="I136" s="78" t="s">
        <v>498</v>
      </c>
      <c r="J136" s="76" t="n">
        <v>1720822.07</v>
      </c>
      <c r="K136" s="76" t="n">
        <v>1720822.07</v>
      </c>
      <c r="L136" s="76"/>
      <c r="M136" s="80"/>
      <c r="N136" s="80"/>
      <c r="O136" s="79"/>
      <c r="P136" s="79"/>
      <c r="Q136" s="79"/>
      <c r="R136" s="81" t="n">
        <f aca="false">D136-J136</f>
        <v>0</v>
      </c>
      <c r="S136" s="83"/>
      <c r="T136" s="83"/>
      <c r="U136" s="83"/>
      <c r="V136" s="83"/>
      <c r="W136" s="83"/>
      <c r="X136" s="82"/>
      <c r="Y136" s="82"/>
      <c r="Z136" s="82"/>
      <c r="AA136" s="82"/>
      <c r="AB136" s="82"/>
      <c r="AC136" s="82" t="n">
        <v>1720822.07</v>
      </c>
      <c r="AD136" s="82"/>
      <c r="AE136" s="83" t="n">
        <f aca="false">SUM(S136:AD136)</f>
        <v>1720822.07</v>
      </c>
      <c r="AF136" s="121" t="n">
        <f aca="false">J136-AE136</f>
        <v>0</v>
      </c>
    </row>
    <row r="137" customFormat="false" ht="69" hidden="false" customHeight="false" outlineLevel="0" collapsed="false">
      <c r="A137" s="86" t="n">
        <v>41932</v>
      </c>
      <c r="B137" s="122" t="s">
        <v>635</v>
      </c>
      <c r="C137" s="75" t="n">
        <v>102</v>
      </c>
      <c r="D137" s="85" t="n">
        <v>54849.48</v>
      </c>
      <c r="E137" s="77" t="n">
        <f aca="false">D137+E136</f>
        <v>359455471.78</v>
      </c>
      <c r="F137" s="78" t="s">
        <v>519</v>
      </c>
      <c r="G137" s="78" t="s">
        <v>302</v>
      </c>
      <c r="H137" s="78" t="s">
        <v>303</v>
      </c>
      <c r="I137" s="78" t="s">
        <v>520</v>
      </c>
      <c r="J137" s="76" t="n">
        <v>54849.48</v>
      </c>
      <c r="K137" s="76" t="n">
        <v>54849.48</v>
      </c>
      <c r="L137" s="76"/>
      <c r="M137" s="80"/>
      <c r="N137" s="80"/>
      <c r="O137" s="79"/>
      <c r="P137" s="79"/>
      <c r="Q137" s="79"/>
      <c r="R137" s="81" t="n">
        <f aca="false">D137-J137</f>
        <v>0</v>
      </c>
      <c r="S137" s="83"/>
      <c r="T137" s="83"/>
      <c r="U137" s="83"/>
      <c r="V137" s="83"/>
      <c r="W137" s="83"/>
      <c r="X137" s="82"/>
      <c r="Y137" s="82"/>
      <c r="Z137" s="82"/>
      <c r="AA137" s="82"/>
      <c r="AB137" s="82"/>
      <c r="AC137" s="82" t="n">
        <v>54849.48</v>
      </c>
      <c r="AD137" s="82"/>
      <c r="AE137" s="83" t="n">
        <f aca="false">SUM(S137:AD137)</f>
        <v>54849.48</v>
      </c>
      <c r="AF137" s="121" t="n">
        <f aca="false">J137-AE137</f>
        <v>0</v>
      </c>
    </row>
    <row r="138" customFormat="false" ht="69" hidden="false" customHeight="false" outlineLevel="0" collapsed="false">
      <c r="A138" s="86" t="n">
        <v>41942</v>
      </c>
      <c r="B138" s="122" t="s">
        <v>636</v>
      </c>
      <c r="C138" s="75" t="n">
        <v>102</v>
      </c>
      <c r="D138" s="85" t="n">
        <v>527711.5</v>
      </c>
      <c r="E138" s="77" t="n">
        <f aca="false">D138+E137</f>
        <v>359983183.28</v>
      </c>
      <c r="F138" s="78" t="s">
        <v>301</v>
      </c>
      <c r="G138" s="78" t="s">
        <v>302</v>
      </c>
      <c r="H138" s="78" t="s">
        <v>303</v>
      </c>
      <c r="I138" s="78" t="s">
        <v>304</v>
      </c>
      <c r="J138" s="76" t="n">
        <v>527711.5</v>
      </c>
      <c r="K138" s="76" t="n">
        <v>527711.5</v>
      </c>
      <c r="L138" s="76"/>
      <c r="M138" s="80"/>
      <c r="N138" s="80"/>
      <c r="O138" s="79"/>
      <c r="P138" s="79"/>
      <c r="Q138" s="79"/>
      <c r="R138" s="81" t="n">
        <f aca="false">D138-J138</f>
        <v>0</v>
      </c>
      <c r="S138" s="83"/>
      <c r="T138" s="83"/>
      <c r="U138" s="83"/>
      <c r="V138" s="83"/>
      <c r="W138" s="83"/>
      <c r="X138" s="82"/>
      <c r="Y138" s="82"/>
      <c r="Z138" s="82"/>
      <c r="AA138" s="82"/>
      <c r="AB138" s="82"/>
      <c r="AC138" s="82" t="n">
        <v>527711.5</v>
      </c>
      <c r="AD138" s="82"/>
      <c r="AE138" s="83" t="n">
        <f aca="false">SUM(S138:AD138)</f>
        <v>527711.5</v>
      </c>
      <c r="AF138" s="121" t="n">
        <f aca="false">J138-AE138</f>
        <v>0</v>
      </c>
    </row>
    <row r="139" customFormat="false" ht="103.5" hidden="false" customHeight="false" outlineLevel="0" collapsed="false">
      <c r="A139" s="86" t="n">
        <v>41950</v>
      </c>
      <c r="B139" s="122" t="s">
        <v>637</v>
      </c>
      <c r="C139" s="75" t="n">
        <v>103</v>
      </c>
      <c r="D139" s="85" t="n">
        <v>438799.17</v>
      </c>
      <c r="E139" s="77" t="n">
        <f aca="false">D139+E138</f>
        <v>360421982.45</v>
      </c>
      <c r="F139" s="78" t="s">
        <v>88</v>
      </c>
      <c r="G139" s="78" t="s">
        <v>272</v>
      </c>
      <c r="H139" s="78" t="s">
        <v>268</v>
      </c>
      <c r="I139" s="78" t="s">
        <v>638</v>
      </c>
      <c r="J139" s="76" t="n">
        <v>438799.17</v>
      </c>
      <c r="K139" s="76"/>
      <c r="L139" s="76" t="n">
        <v>438799.17</v>
      </c>
      <c r="M139" s="80"/>
      <c r="N139" s="80"/>
      <c r="O139" s="79"/>
      <c r="P139" s="79"/>
      <c r="Q139" s="79"/>
      <c r="R139" s="81" t="n">
        <f aca="false">D139-J139</f>
        <v>0</v>
      </c>
      <c r="S139" s="83"/>
      <c r="T139" s="83"/>
      <c r="U139" s="83"/>
      <c r="V139" s="83"/>
      <c r="W139" s="83"/>
      <c r="X139" s="82"/>
      <c r="Y139" s="82"/>
      <c r="Z139" s="82"/>
      <c r="AA139" s="82"/>
      <c r="AB139" s="82"/>
      <c r="AC139" s="82" t="n">
        <v>438799.17</v>
      </c>
      <c r="AD139" s="82"/>
      <c r="AE139" s="83" t="n">
        <f aca="false">SUM(S139:AD139)</f>
        <v>438799.17</v>
      </c>
      <c r="AF139" s="121" t="n">
        <f aca="false">J139-AE139</f>
        <v>0</v>
      </c>
    </row>
    <row r="140" customFormat="false" ht="69" hidden="false" customHeight="false" outlineLevel="0" collapsed="false">
      <c r="A140" s="86" t="n">
        <v>41961</v>
      </c>
      <c r="B140" s="122" t="s">
        <v>639</v>
      </c>
      <c r="C140" s="75" t="n">
        <v>102</v>
      </c>
      <c r="D140" s="85" t="n">
        <v>345437.38</v>
      </c>
      <c r="E140" s="77" t="n">
        <f aca="false">D140+E139</f>
        <v>360767419.83</v>
      </c>
      <c r="F140" s="78" t="s">
        <v>565</v>
      </c>
      <c r="G140" s="78" t="s">
        <v>302</v>
      </c>
      <c r="H140" s="78" t="s">
        <v>303</v>
      </c>
      <c r="I140" s="78" t="s">
        <v>566</v>
      </c>
      <c r="J140" s="76" t="n">
        <v>345437.38</v>
      </c>
      <c r="K140" s="76" t="n">
        <v>345437.38</v>
      </c>
      <c r="L140" s="79"/>
      <c r="M140" s="80"/>
      <c r="N140" s="80"/>
      <c r="O140" s="79"/>
      <c r="P140" s="79"/>
      <c r="Q140" s="79"/>
      <c r="R140" s="81" t="n">
        <f aca="false">D140-J140</f>
        <v>0</v>
      </c>
      <c r="S140" s="83"/>
      <c r="T140" s="83"/>
      <c r="U140" s="83"/>
      <c r="V140" s="83"/>
      <c r="W140" s="83"/>
      <c r="X140" s="82"/>
      <c r="Y140" s="82"/>
      <c r="Z140" s="82"/>
      <c r="AA140" s="82"/>
      <c r="AB140" s="82"/>
      <c r="AC140" s="82" t="n">
        <v>345437.38</v>
      </c>
      <c r="AD140" s="82"/>
      <c r="AE140" s="83" t="n">
        <f aca="false">SUM(S140:AD140)</f>
        <v>345437.38</v>
      </c>
      <c r="AF140" s="121" t="n">
        <f aca="false">J140-AE140</f>
        <v>0</v>
      </c>
    </row>
    <row r="141" customFormat="false" ht="86.25" hidden="false" customHeight="false" outlineLevel="0" collapsed="false">
      <c r="A141" s="123" t="n">
        <v>41944</v>
      </c>
      <c r="B141" s="124" t="s">
        <v>640</v>
      </c>
      <c r="C141" s="75" t="n">
        <v>102</v>
      </c>
      <c r="D141" s="85" t="n">
        <v>439864.96</v>
      </c>
      <c r="E141" s="77" t="n">
        <f aca="false">D141+E140</f>
        <v>361207284.79</v>
      </c>
      <c r="F141" s="78" t="s">
        <v>497</v>
      </c>
      <c r="G141" s="78" t="s">
        <v>302</v>
      </c>
      <c r="H141" s="78" t="s">
        <v>303</v>
      </c>
      <c r="I141" s="78" t="s">
        <v>498</v>
      </c>
      <c r="J141" s="129" t="n">
        <v>439864.96</v>
      </c>
      <c r="K141" s="107" t="n">
        <v>439864.96</v>
      </c>
      <c r="L141" s="76"/>
      <c r="M141" s="80"/>
      <c r="N141" s="80"/>
      <c r="O141" s="79"/>
      <c r="P141" s="79"/>
      <c r="Q141" s="106"/>
      <c r="R141" s="76" t="n">
        <f aca="false">D141-J141</f>
        <v>0</v>
      </c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 t="n">
        <v>439864.96</v>
      </c>
      <c r="AE141" s="101" t="n">
        <f aca="false">SUM(S141:AD141)</f>
        <v>439864.96</v>
      </c>
      <c r="AF141" s="84" t="n">
        <f aca="false">J141-AE141</f>
        <v>0</v>
      </c>
    </row>
    <row r="142" customFormat="false" ht="103.5" hidden="false" customHeight="false" outlineLevel="0" collapsed="false">
      <c r="A142" s="123" t="n">
        <v>41967</v>
      </c>
      <c r="B142" s="124" t="s">
        <v>641</v>
      </c>
      <c r="C142" s="75" t="n">
        <v>137</v>
      </c>
      <c r="D142" s="85" t="n">
        <v>450000</v>
      </c>
      <c r="E142" s="77" t="n">
        <f aca="false">D142+E141</f>
        <v>361657284.79</v>
      </c>
      <c r="F142" s="78" t="s">
        <v>276</v>
      </c>
      <c r="G142" s="78" t="s">
        <v>277</v>
      </c>
      <c r="H142" s="78" t="s">
        <v>494</v>
      </c>
      <c r="I142" s="78" t="s">
        <v>278</v>
      </c>
      <c r="J142" s="107" t="n">
        <v>450000</v>
      </c>
      <c r="K142" s="76"/>
      <c r="L142" s="79"/>
      <c r="M142" s="80"/>
      <c r="N142" s="80"/>
      <c r="O142" s="79"/>
      <c r="P142" s="79"/>
      <c r="Q142" s="106" t="n">
        <v>450000</v>
      </c>
      <c r="R142" s="76" t="n">
        <f aca="false">D142-J142</f>
        <v>0</v>
      </c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 t="n">
        <v>450000</v>
      </c>
      <c r="AE142" s="101" t="n">
        <f aca="false">SUM(S142:AD142)</f>
        <v>450000</v>
      </c>
      <c r="AF142" s="84" t="n">
        <f aca="false">J142-AE142</f>
        <v>0</v>
      </c>
    </row>
    <row r="143" customFormat="false" ht="103.5" hidden="false" customHeight="false" outlineLevel="0" collapsed="false">
      <c r="A143" s="123" t="n">
        <v>41967</v>
      </c>
      <c r="B143" s="124" t="s">
        <v>642</v>
      </c>
      <c r="C143" s="75" t="n">
        <v>137</v>
      </c>
      <c r="D143" s="85" t="n">
        <v>800000</v>
      </c>
      <c r="E143" s="77" t="n">
        <f aca="false">D143+E142</f>
        <v>362457284.79</v>
      </c>
      <c r="F143" s="78" t="s">
        <v>276</v>
      </c>
      <c r="G143" s="78" t="s">
        <v>277</v>
      </c>
      <c r="H143" s="78" t="s">
        <v>494</v>
      </c>
      <c r="I143" s="78" t="s">
        <v>278</v>
      </c>
      <c r="J143" s="107" t="n">
        <v>800000</v>
      </c>
      <c r="K143" s="76"/>
      <c r="L143" s="79"/>
      <c r="M143" s="80"/>
      <c r="N143" s="80"/>
      <c r="O143" s="79"/>
      <c r="P143" s="79"/>
      <c r="Q143" s="106" t="n">
        <v>800000</v>
      </c>
      <c r="R143" s="76" t="n">
        <f aca="false">D143-J143</f>
        <v>0</v>
      </c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 t="n">
        <v>800000</v>
      </c>
      <c r="AE143" s="101" t="n">
        <f aca="false">SUM(S143:AD143)</f>
        <v>800000</v>
      </c>
      <c r="AF143" s="84" t="n">
        <f aca="false">J143-AE143</f>
        <v>0</v>
      </c>
    </row>
    <row r="144" customFormat="false" ht="103.5" hidden="false" customHeight="false" outlineLevel="0" collapsed="false">
      <c r="A144" s="123" t="n">
        <v>41967</v>
      </c>
      <c r="B144" s="124" t="s">
        <v>643</v>
      </c>
      <c r="C144" s="75" t="n">
        <v>137</v>
      </c>
      <c r="D144" s="85" t="n">
        <v>550000</v>
      </c>
      <c r="E144" s="77" t="n">
        <f aca="false">D144+E143</f>
        <v>363007284.79</v>
      </c>
      <c r="F144" s="78" t="s">
        <v>276</v>
      </c>
      <c r="G144" s="78" t="s">
        <v>277</v>
      </c>
      <c r="H144" s="78" t="s">
        <v>494</v>
      </c>
      <c r="I144" s="78" t="s">
        <v>278</v>
      </c>
      <c r="J144" s="107" t="n">
        <v>550000</v>
      </c>
      <c r="K144" s="76"/>
      <c r="L144" s="79"/>
      <c r="M144" s="80"/>
      <c r="N144" s="80"/>
      <c r="O144" s="79"/>
      <c r="P144" s="79"/>
      <c r="Q144" s="106" t="n">
        <v>550000</v>
      </c>
      <c r="R144" s="76" t="n">
        <f aca="false">D144-J144</f>
        <v>0</v>
      </c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 t="n">
        <v>550000</v>
      </c>
      <c r="AE144" s="101" t="n">
        <f aca="false">SUM(S144:AD144)</f>
        <v>550000</v>
      </c>
      <c r="AF144" s="84" t="n">
        <f aca="false">J144-AE144</f>
        <v>0</v>
      </c>
    </row>
    <row r="145" customFormat="false" ht="103.5" hidden="false" customHeight="false" outlineLevel="0" collapsed="false">
      <c r="A145" s="123" t="n">
        <v>41967</v>
      </c>
      <c r="B145" s="124" t="s">
        <v>644</v>
      </c>
      <c r="C145" s="75" t="n">
        <v>137</v>
      </c>
      <c r="D145" s="85" t="n">
        <v>1200000</v>
      </c>
      <c r="E145" s="77" t="n">
        <f aca="false">D145+E144</f>
        <v>364207284.79</v>
      </c>
      <c r="F145" s="78" t="s">
        <v>276</v>
      </c>
      <c r="G145" s="78" t="s">
        <v>277</v>
      </c>
      <c r="H145" s="78" t="s">
        <v>494</v>
      </c>
      <c r="I145" s="78" t="s">
        <v>278</v>
      </c>
      <c r="J145" s="107" t="n">
        <v>1200000</v>
      </c>
      <c r="K145" s="76"/>
      <c r="L145" s="79"/>
      <c r="M145" s="80"/>
      <c r="N145" s="80"/>
      <c r="O145" s="79"/>
      <c r="P145" s="79"/>
      <c r="Q145" s="106" t="n">
        <v>1200000</v>
      </c>
      <c r="R145" s="76" t="n">
        <f aca="false">D145-J145</f>
        <v>0</v>
      </c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 t="n">
        <v>1200000</v>
      </c>
      <c r="AE145" s="101" t="n">
        <f aca="false">SUM(S145:AD145)</f>
        <v>1200000</v>
      </c>
      <c r="AF145" s="84" t="n">
        <f aca="false">J145-AE145</f>
        <v>0</v>
      </c>
    </row>
    <row r="146" customFormat="false" ht="103.5" hidden="false" customHeight="false" outlineLevel="0" collapsed="false">
      <c r="A146" s="123" t="n">
        <v>41967</v>
      </c>
      <c r="B146" s="124" t="s">
        <v>645</v>
      </c>
      <c r="C146" s="75" t="n">
        <v>137</v>
      </c>
      <c r="D146" s="85" t="n">
        <v>900000</v>
      </c>
      <c r="E146" s="77" t="n">
        <f aca="false">D146+E145</f>
        <v>365107284.79</v>
      </c>
      <c r="F146" s="78" t="s">
        <v>276</v>
      </c>
      <c r="G146" s="78" t="s">
        <v>277</v>
      </c>
      <c r="H146" s="78" t="s">
        <v>494</v>
      </c>
      <c r="I146" s="78" t="s">
        <v>278</v>
      </c>
      <c r="J146" s="107" t="n">
        <v>900000</v>
      </c>
      <c r="K146" s="76"/>
      <c r="L146" s="79"/>
      <c r="M146" s="80"/>
      <c r="N146" s="80"/>
      <c r="O146" s="79"/>
      <c r="P146" s="79"/>
      <c r="Q146" s="106" t="n">
        <v>900000</v>
      </c>
      <c r="R146" s="76" t="n">
        <f aca="false">D146-J146</f>
        <v>0</v>
      </c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 t="n">
        <v>900000</v>
      </c>
      <c r="AE146" s="101" t="n">
        <f aca="false">SUM(S146:AD146)</f>
        <v>900000</v>
      </c>
      <c r="AF146" s="84" t="n">
        <f aca="false">J146-AE146</f>
        <v>0</v>
      </c>
    </row>
    <row r="147" customFormat="false" ht="103.5" hidden="false" customHeight="false" outlineLevel="0" collapsed="false">
      <c r="A147" s="123" t="n">
        <v>41967</v>
      </c>
      <c r="B147" s="124" t="s">
        <v>646</v>
      </c>
      <c r="C147" s="75" t="n">
        <v>137</v>
      </c>
      <c r="D147" s="85" t="n">
        <v>1100000</v>
      </c>
      <c r="E147" s="77" t="n">
        <f aca="false">D147+E146</f>
        <v>366207284.79</v>
      </c>
      <c r="F147" s="78" t="s">
        <v>276</v>
      </c>
      <c r="G147" s="78" t="s">
        <v>277</v>
      </c>
      <c r="H147" s="78" t="s">
        <v>494</v>
      </c>
      <c r="I147" s="78" t="s">
        <v>278</v>
      </c>
      <c r="J147" s="107" t="n">
        <v>1100000</v>
      </c>
      <c r="K147" s="76"/>
      <c r="L147" s="79"/>
      <c r="M147" s="80"/>
      <c r="N147" s="80"/>
      <c r="O147" s="79"/>
      <c r="P147" s="79"/>
      <c r="Q147" s="106" t="n">
        <v>1100000</v>
      </c>
      <c r="R147" s="76" t="n">
        <f aca="false">D147-J147</f>
        <v>0</v>
      </c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 t="n">
        <v>1100000</v>
      </c>
      <c r="AE147" s="101" t="n">
        <f aca="false">SUM(S147:AD147)</f>
        <v>1100000</v>
      </c>
      <c r="AF147" s="84" t="n">
        <f aca="false">J147-AE147</f>
        <v>0</v>
      </c>
    </row>
    <row r="148" customFormat="false" ht="103.5" hidden="false" customHeight="false" outlineLevel="0" collapsed="false">
      <c r="A148" s="123" t="n">
        <v>41976</v>
      </c>
      <c r="B148" s="124" t="s">
        <v>647</v>
      </c>
      <c r="C148" s="75" t="n">
        <v>102</v>
      </c>
      <c r="D148" s="85" t="n">
        <v>490906.15</v>
      </c>
      <c r="E148" s="77" t="n">
        <f aca="false">E147+D148</f>
        <v>366698190.94</v>
      </c>
      <c r="F148" s="78" t="s">
        <v>414</v>
      </c>
      <c r="G148" s="78" t="s">
        <v>302</v>
      </c>
      <c r="H148" s="78" t="s">
        <v>303</v>
      </c>
      <c r="I148" s="78" t="s">
        <v>415</v>
      </c>
      <c r="J148" s="107" t="n">
        <v>490906.15</v>
      </c>
      <c r="K148" s="107" t="n">
        <v>490906.15</v>
      </c>
      <c r="L148" s="110"/>
      <c r="M148" s="80"/>
      <c r="N148" s="80"/>
      <c r="O148" s="79"/>
      <c r="P148" s="79"/>
      <c r="Q148" s="106"/>
      <c r="R148" s="76" t="n">
        <f aca="false">D148-J148</f>
        <v>0</v>
      </c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 t="n">
        <v>490906.15</v>
      </c>
      <c r="AE148" s="101" t="n">
        <f aca="false">SUM(S148:AD148)</f>
        <v>490906.15</v>
      </c>
      <c r="AF148" s="84" t="n">
        <f aca="false">J148-AE148</f>
        <v>0</v>
      </c>
    </row>
    <row r="149" customFormat="false" ht="69" hidden="false" customHeight="false" outlineLevel="0" collapsed="false">
      <c r="A149" s="123" t="n">
        <v>41976</v>
      </c>
      <c r="B149" s="124" t="s">
        <v>648</v>
      </c>
      <c r="C149" s="75" t="n">
        <v>102</v>
      </c>
      <c r="D149" s="85" t="n">
        <v>3796033.14</v>
      </c>
      <c r="E149" s="77" t="n">
        <f aca="false">E148+D149</f>
        <v>370494224.08</v>
      </c>
      <c r="F149" s="78" t="s">
        <v>301</v>
      </c>
      <c r="G149" s="78" t="s">
        <v>302</v>
      </c>
      <c r="H149" s="78" t="s">
        <v>303</v>
      </c>
      <c r="I149" s="78" t="s">
        <v>304</v>
      </c>
      <c r="J149" s="107" t="n">
        <v>3796033.14</v>
      </c>
      <c r="K149" s="107" t="n">
        <v>3796033.14</v>
      </c>
      <c r="L149" s="110"/>
      <c r="M149" s="80"/>
      <c r="N149" s="80"/>
      <c r="O149" s="79"/>
      <c r="P149" s="79"/>
      <c r="Q149" s="106"/>
      <c r="R149" s="76" t="n">
        <f aca="false">D149-J149</f>
        <v>0</v>
      </c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 t="n">
        <v>3796033.14</v>
      </c>
      <c r="AE149" s="101" t="n">
        <f aca="false">SUM(S149:AD149)</f>
        <v>3796033.14</v>
      </c>
      <c r="AF149" s="84" t="n">
        <f aca="false">J149-AE149</f>
        <v>0</v>
      </c>
    </row>
    <row r="150" customFormat="false" ht="103.5" hidden="false" customHeight="false" outlineLevel="0" collapsed="false">
      <c r="A150" s="123" t="n">
        <v>41992</v>
      </c>
      <c r="B150" s="124" t="s">
        <v>649</v>
      </c>
      <c r="C150" s="130" t="n">
        <v>132</v>
      </c>
      <c r="D150" s="85" t="n">
        <v>7000000</v>
      </c>
      <c r="E150" s="77" t="n">
        <f aca="false">E149+D150</f>
        <v>377494224.08</v>
      </c>
      <c r="F150" s="78" t="s">
        <v>276</v>
      </c>
      <c r="G150" s="78" t="s">
        <v>277</v>
      </c>
      <c r="H150" s="78" t="s">
        <v>650</v>
      </c>
      <c r="I150" s="78" t="s">
        <v>278</v>
      </c>
      <c r="J150" s="107" t="n">
        <v>7000000</v>
      </c>
      <c r="K150" s="107"/>
      <c r="L150" s="110"/>
      <c r="M150" s="80"/>
      <c r="N150" s="80"/>
      <c r="O150" s="79"/>
      <c r="P150" s="79"/>
      <c r="Q150" s="106" t="n">
        <v>7000000</v>
      </c>
      <c r="R150" s="76" t="n">
        <f aca="false">D150-J150</f>
        <v>0</v>
      </c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 t="n">
        <v>7000000</v>
      </c>
      <c r="AE150" s="101" t="n">
        <f aca="false">SUM(S150:AD150)</f>
        <v>7000000</v>
      </c>
      <c r="AF150" s="84" t="n">
        <f aca="false">J150-AE150</f>
        <v>0</v>
      </c>
    </row>
    <row r="151" customFormat="false" ht="86.25" hidden="false" customHeight="false" outlineLevel="0" collapsed="false">
      <c r="A151" s="123" t="n">
        <v>41985</v>
      </c>
      <c r="B151" s="124" t="s">
        <v>651</v>
      </c>
      <c r="C151" s="75" t="n">
        <v>102</v>
      </c>
      <c r="D151" s="85" t="n">
        <v>139835.62</v>
      </c>
      <c r="E151" s="77" t="n">
        <f aca="false">E150+D151</f>
        <v>377634059.7</v>
      </c>
      <c r="F151" s="78" t="s">
        <v>497</v>
      </c>
      <c r="G151" s="78" t="s">
        <v>302</v>
      </c>
      <c r="H151" s="78" t="s">
        <v>303</v>
      </c>
      <c r="I151" s="78" t="s">
        <v>498</v>
      </c>
      <c r="J151" s="129" t="n">
        <v>139835.62</v>
      </c>
      <c r="K151" s="107" t="n">
        <v>139835.62</v>
      </c>
      <c r="L151" s="110"/>
      <c r="M151" s="80"/>
      <c r="N151" s="80"/>
      <c r="O151" s="79"/>
      <c r="P151" s="79"/>
      <c r="Q151" s="106"/>
      <c r="R151" s="76" t="n">
        <f aca="false">D151-J151</f>
        <v>0</v>
      </c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 t="n">
        <v>139835.62</v>
      </c>
      <c r="AE151" s="101" t="n">
        <f aca="false">SUM(S151:AD151)</f>
        <v>139835.62</v>
      </c>
      <c r="AF151" s="84" t="n">
        <f aca="false">J151-AE151</f>
        <v>0</v>
      </c>
    </row>
    <row r="152" customFormat="false" ht="69" hidden="false" customHeight="false" outlineLevel="0" collapsed="false">
      <c r="A152" s="86"/>
      <c r="B152" s="87"/>
      <c r="C152" s="75" t="n">
        <v>102</v>
      </c>
      <c r="D152" s="85" t="n">
        <v>-294807.76</v>
      </c>
      <c r="E152" s="77" t="n">
        <f aca="false">D152+E151</f>
        <v>377339251.94</v>
      </c>
      <c r="F152" s="78" t="s">
        <v>329</v>
      </c>
      <c r="G152" s="78" t="s">
        <v>302</v>
      </c>
      <c r="H152" s="78" t="s">
        <v>303</v>
      </c>
      <c r="I152" s="78" t="s">
        <v>330</v>
      </c>
      <c r="J152" s="107" t="n">
        <v>-294807.76</v>
      </c>
      <c r="K152" s="76" t="n">
        <v>-294807.76</v>
      </c>
      <c r="L152" s="107"/>
      <c r="M152" s="107"/>
      <c r="N152" s="107"/>
      <c r="O152" s="107"/>
      <c r="P152" s="76"/>
      <c r="Q152" s="106"/>
      <c r="R152" s="76" t="n">
        <f aca="false">D152-J152</f>
        <v>0</v>
      </c>
      <c r="S152" s="101"/>
      <c r="T152" s="101"/>
      <c r="U152" s="101"/>
      <c r="V152" s="101"/>
      <c r="W152" s="101"/>
      <c r="X152" s="101"/>
      <c r="Y152" s="101" t="n">
        <v>-294807.76</v>
      </c>
      <c r="Z152" s="101"/>
      <c r="AA152" s="101"/>
      <c r="AB152" s="101"/>
      <c r="AC152" s="101"/>
      <c r="AD152" s="101"/>
      <c r="AE152" s="101" t="n">
        <f aca="false">SUM(S152:AD152)</f>
        <v>-294807.76</v>
      </c>
      <c r="AF152" s="84" t="n">
        <f aca="false">J152-AE152</f>
        <v>0</v>
      </c>
    </row>
    <row r="153" customFormat="false" ht="155.25" hidden="false" customHeight="false" outlineLevel="0" collapsed="false">
      <c r="A153" s="73" t="n">
        <v>41933</v>
      </c>
      <c r="B153" s="108" t="s">
        <v>652</v>
      </c>
      <c r="C153" s="75" t="n">
        <v>102</v>
      </c>
      <c r="D153" s="85" t="n">
        <v>5634684.43</v>
      </c>
      <c r="E153" s="109" t="n">
        <f aca="false">D153+E152</f>
        <v>382973936.37</v>
      </c>
      <c r="F153" s="78" t="s">
        <v>442</v>
      </c>
      <c r="G153" s="78" t="s">
        <v>69</v>
      </c>
      <c r="H153" s="78" t="s">
        <v>303</v>
      </c>
      <c r="I153" s="100" t="s">
        <v>443</v>
      </c>
      <c r="J153" s="107" t="n">
        <v>5634684.43</v>
      </c>
      <c r="K153" s="107" t="n">
        <v>5634684.43</v>
      </c>
      <c r="L153" s="110"/>
      <c r="M153" s="80"/>
      <c r="N153" s="80"/>
      <c r="O153" s="80"/>
      <c r="P153" s="111"/>
      <c r="Q153" s="107"/>
      <c r="R153" s="112" t="n">
        <f aca="false">D153-J153</f>
        <v>0</v>
      </c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 t="n">
        <v>5634684.43</v>
      </c>
      <c r="AC153" s="101"/>
      <c r="AD153" s="101"/>
      <c r="AE153" s="83" t="n">
        <f aca="false">SUM(S153:AD153)</f>
        <v>5634684.43</v>
      </c>
    </row>
    <row r="154" customFormat="false" ht="103.5" hidden="false" customHeight="false" outlineLevel="0" collapsed="false">
      <c r="A154" s="73" t="n">
        <v>41886</v>
      </c>
      <c r="B154" s="108" t="s">
        <v>653</v>
      </c>
      <c r="C154" s="75" t="n">
        <v>102</v>
      </c>
      <c r="D154" s="85" t="n">
        <v>11821782.19</v>
      </c>
      <c r="E154" s="109" t="n">
        <f aca="false">D154+E153</f>
        <v>394795718.56</v>
      </c>
      <c r="F154" s="78" t="s">
        <v>438</v>
      </c>
      <c r="G154" s="78" t="s">
        <v>69</v>
      </c>
      <c r="H154" s="78" t="s">
        <v>303</v>
      </c>
      <c r="I154" s="100" t="s">
        <v>439</v>
      </c>
      <c r="J154" s="107" t="n">
        <v>11821782.19</v>
      </c>
      <c r="K154" s="107" t="n">
        <v>11821782.19</v>
      </c>
      <c r="L154" s="110"/>
      <c r="M154" s="110"/>
      <c r="N154" s="110"/>
      <c r="O154" s="110"/>
      <c r="P154" s="111"/>
      <c r="Q154" s="107"/>
      <c r="R154" s="112" t="n">
        <f aca="false">D154-J154</f>
        <v>0</v>
      </c>
      <c r="S154" s="101"/>
      <c r="T154" s="101"/>
      <c r="U154" s="101"/>
      <c r="V154" s="101"/>
      <c r="W154" s="101"/>
      <c r="X154" s="101"/>
      <c r="Y154" s="101"/>
      <c r="Z154" s="101"/>
      <c r="AA154" s="101" t="n">
        <v>11821782.19</v>
      </c>
      <c r="AB154" s="101"/>
      <c r="AC154" s="101"/>
      <c r="AD154" s="101"/>
      <c r="AE154" s="83" t="n">
        <f aca="false">SUM(S154:AD154)</f>
        <v>11821782.19</v>
      </c>
      <c r="AF154" s="84" t="n">
        <f aca="false">J154-AE154</f>
        <v>0</v>
      </c>
    </row>
    <row r="155" customFormat="false" ht="15" hidden="false" customHeight="false" outlineLevel="0" collapsed="false">
      <c r="A155" s="116" t="s">
        <v>449</v>
      </c>
      <c r="B155" s="116"/>
      <c r="C155" s="116"/>
      <c r="D155" s="117" t="n">
        <f aca="false">SUM(D2:D154)</f>
        <v>394817210.47</v>
      </c>
      <c r="E155" s="131"/>
      <c r="F155" s="132"/>
      <c r="G155" s="132"/>
      <c r="H155" s="132"/>
      <c r="I155" s="133"/>
      <c r="J155" s="117" t="n">
        <f aca="false">SUM(J2:J154)</f>
        <v>386568472.33</v>
      </c>
      <c r="K155" s="117" t="n">
        <f aca="false">SUM(K2:K154)</f>
        <v>186149343.75</v>
      </c>
      <c r="L155" s="117" t="n">
        <f aca="false">SUM(L2:L154)</f>
        <v>110670696.67</v>
      </c>
      <c r="M155" s="117" t="n">
        <f aca="false">SUM(M2:M154)</f>
        <v>0</v>
      </c>
      <c r="N155" s="117" t="n">
        <f aca="false">SUM(N2:N154)</f>
        <v>0</v>
      </c>
      <c r="O155" s="117" t="n">
        <f aca="false">SUM(O2:O154)</f>
        <v>0</v>
      </c>
      <c r="P155" s="117" t="n">
        <f aca="false">SUM(P2:P154)</f>
        <v>0</v>
      </c>
      <c r="Q155" s="117" t="n">
        <f aca="false">SUM(Q2:Q154)</f>
        <v>89748431.91</v>
      </c>
      <c r="R155" s="117" t="n">
        <f aca="false">SUM(R2:R154)</f>
        <v>8248738.14</v>
      </c>
      <c r="S155" s="117" t="n">
        <f aca="false">SUM(S2:S154)</f>
        <v>6923296.2</v>
      </c>
      <c r="T155" s="117" t="n">
        <f aca="false">SUM(T2:T154)</f>
        <v>18167935.24</v>
      </c>
      <c r="U155" s="117" t="n">
        <f aca="false">SUM(U2:U154)</f>
        <v>9049905.73</v>
      </c>
      <c r="V155" s="117" t="n">
        <f aca="false">SUM(V2:V154)</f>
        <v>53074443.51</v>
      </c>
      <c r="W155" s="117" t="n">
        <f aca="false">SUM(W2:W154)</f>
        <v>37652664.28</v>
      </c>
      <c r="X155" s="117" t="n">
        <f aca="false">SUM(X2:X154)</f>
        <v>5977339.52</v>
      </c>
      <c r="Y155" s="117" t="n">
        <f aca="false">SUM(Y2:Y154)</f>
        <v>39876196.11</v>
      </c>
      <c r="Z155" s="117" t="n">
        <f aca="false">SUM(Z2:Z154)</f>
        <v>61517706.87</v>
      </c>
      <c r="AA155" s="117" t="n">
        <f aca="false">SUM(AA2:AA154)</f>
        <v>82757040.78</v>
      </c>
      <c r="AB155" s="117" t="n">
        <f aca="false">SUM(AB2:AB154)</f>
        <v>40433520.71</v>
      </c>
      <c r="AC155" s="117" t="n">
        <f aca="false">SUM(AC2:AC154)</f>
        <v>3100291.6</v>
      </c>
      <c r="AD155" s="117" t="n">
        <f aca="false">SUM(AD2:AD154)</f>
        <v>28038131.78</v>
      </c>
      <c r="AE155" s="117" t="n">
        <f aca="false">SUM(AE2:AE154)</f>
        <v>386568472.33</v>
      </c>
      <c r="AF155" s="134" t="n">
        <f aca="false">SUM(AF153:AF154)</f>
        <v>0</v>
      </c>
    </row>
    <row r="156" customFormat="false" ht="17.25" hidden="false" customHeight="false" outlineLevel="0" collapsed="false"/>
    <row r="157" customFormat="false" ht="17.25" hidden="false" customHeight="false" outlineLevel="0" collapsed="false"/>
    <row r="158" customFormat="false" ht="17.25" hidden="false" customHeight="false" outlineLevel="0" collapsed="false"/>
    <row r="159" customFormat="false" ht="17.25" hidden="false" customHeight="false" outlineLevel="0" collapsed="false"/>
    <row r="160" customFormat="false" ht="17.25" hidden="false" customHeight="false" outlineLevel="0" collapsed="false"/>
    <row r="161" customFormat="false" ht="17.25" hidden="false" customHeight="false" outlineLevel="0" collapsed="false"/>
    <row r="162" customFormat="false" ht="17.25" hidden="false" customHeight="false" outlineLevel="0" collapsed="false"/>
    <row r="163" customFormat="false" ht="17.25" hidden="false" customHeight="false" outlineLevel="0" collapsed="false"/>
    <row r="164" customFormat="false" ht="17.25" hidden="false" customHeight="false" outlineLevel="0" collapsed="false"/>
    <row r="165" customFormat="false" ht="17.25" hidden="false" customHeight="false" outlineLevel="0" collapsed="false"/>
    <row r="166" customFormat="false" ht="17.25" hidden="false" customHeight="false" outlineLevel="0" collapsed="false"/>
    <row r="167" customFormat="false" ht="17.25" hidden="false" customHeight="false" outlineLevel="0" collapsed="false"/>
    <row r="168" customFormat="false" ht="17.25" hidden="false" customHeight="false" outlineLevel="0" collapsed="false"/>
    <row r="169" customFormat="false" ht="17.25" hidden="false" customHeight="false" outlineLevel="0" collapsed="false"/>
    <row r="170" customFormat="false" ht="17.25" hidden="false" customHeight="false" outlineLevel="0" collapsed="false"/>
    <row r="171" customFormat="false" ht="17.25" hidden="false" customHeight="false" outlineLevel="0" collapsed="false"/>
    <row r="172" customFormat="false" ht="17.2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589</TotalTime>
  <Application>LibreOffice/5.1.6.2$Windows_X86_64 LibreOffice_project/07ac168c60a517dba0f0d7bc7540f5afa45f0909</Application>
  <Company>COMPESA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2004-03-02T17:07:47Z</dcterms:created>
  <dc:creator>APL</dc:creator>
  <dc:description/>
  <dc:language>pt-BR</dc:language>
  <cp:lastModifiedBy>Orlete Ribeiro de Lima</cp:lastModifiedBy>
  <cp:lastPrinted>2017-09-20T12:53:11Z</cp:lastPrinted>
  <dcterms:modified xsi:type="dcterms:W3CDTF">2017-11-17T13:40:47Z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COMPESA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